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040" windowHeight="3135" tabRatio="882" activeTab="1"/>
  </bookViews>
  <sheets>
    <sheet name="Girone_da_6 (2)" sheetId="1" r:id="rId1"/>
    <sheet name="base" sheetId="2" r:id="rId2"/>
    <sheet name="finale" sheetId="3" r:id="rId3"/>
    <sheet name="Girone1A" sheetId="4" r:id="rId4"/>
    <sheet name="Girone2B" sheetId="5" r:id="rId5"/>
    <sheet name="Girone3C" sheetId="6" r:id="rId6"/>
    <sheet name="Girone4D" sheetId="7" r:id="rId7"/>
    <sheet name="Girone5E" sheetId="8" r:id="rId8"/>
    <sheet name="Girone6F" sheetId="9" r:id="rId9"/>
    <sheet name="Girone7G" sheetId="10" r:id="rId10"/>
    <sheet name="Girone8H" sheetId="11" r:id="rId11"/>
    <sheet name="Girone9I" sheetId="12" r:id="rId12"/>
    <sheet name="Gironeda 5" sheetId="13" r:id="rId13"/>
    <sheet name="Girone_da_6" sheetId="14" r:id="rId14"/>
  </sheets>
  <definedNames>
    <definedName name="_xlnm.Print_Area" localSheetId="1">'base'!$A$1:$I$34</definedName>
    <definedName name="_xlnm.Print_Area" localSheetId="2">'finale'!$A$9:$V$43</definedName>
    <definedName name="_xlnm.Print_Area" localSheetId="3">'Girone1A'!$A$1:$W$20</definedName>
    <definedName name="_xlnm.Print_Area" localSheetId="4">'Girone2B'!$A$1:$W$20</definedName>
    <definedName name="_xlnm.Print_Area" localSheetId="5">'Girone3C'!$A$1:$W$20</definedName>
    <definedName name="_xlnm.Print_Area" localSheetId="6">'Girone4D'!$A$1:$W$20</definedName>
    <definedName name="_xlnm.Print_Area" localSheetId="7">'Girone5E'!$A$1:$W$20</definedName>
    <definedName name="_xlnm.Print_Area" localSheetId="8">'Girone6F'!$A$1:$W$23</definedName>
  </definedNames>
  <calcPr fullCalcOnLoad="1"/>
</workbook>
</file>

<file path=xl/sharedStrings.xml><?xml version="1.0" encoding="utf-8"?>
<sst xmlns="http://schemas.openxmlformats.org/spreadsheetml/2006/main" count="607" uniqueCount="108">
  <si>
    <t>GIRONE</t>
  </si>
  <si>
    <t>NOME</t>
  </si>
  <si>
    <t>partite</t>
  </si>
  <si>
    <t>-</t>
  </si>
  <si>
    <t>g1</t>
  </si>
  <si>
    <t>g2</t>
  </si>
  <si>
    <t>t1</t>
  </si>
  <si>
    <t>t2</t>
  </si>
  <si>
    <t>punti</t>
  </si>
  <si>
    <t>tp</t>
  </si>
  <si>
    <t>sets</t>
  </si>
  <si>
    <t>premi ctrl+w per ordinare la classifica</t>
  </si>
  <si>
    <t>gsets</t>
  </si>
  <si>
    <t>P1</t>
  </si>
  <si>
    <t>P2</t>
  </si>
  <si>
    <t>torneo di tennistavolo</t>
  </si>
  <si>
    <t>A</t>
  </si>
  <si>
    <t>D</t>
  </si>
  <si>
    <t>B</t>
  </si>
  <si>
    <t>C</t>
  </si>
  <si>
    <t>E</t>
  </si>
  <si>
    <t>F</t>
  </si>
  <si>
    <t>G</t>
  </si>
  <si>
    <t>H</t>
  </si>
  <si>
    <t>I</t>
  </si>
  <si>
    <t>Girone</t>
  </si>
  <si>
    <t>Elenco</t>
  </si>
  <si>
    <t>Elenco Alfabetico</t>
  </si>
  <si>
    <t>Ottavi di finale</t>
  </si>
  <si>
    <t>quarti di finale</t>
  </si>
  <si>
    <t>Finale 1 e 2 posto</t>
  </si>
  <si>
    <t>Finale 3 e 4 posto</t>
  </si>
  <si>
    <t>vince</t>
  </si>
  <si>
    <t>classifica</t>
  </si>
  <si>
    <t>perde</t>
  </si>
  <si>
    <t>Classifica Finale</t>
  </si>
  <si>
    <t>Finale</t>
  </si>
  <si>
    <t>premi ctrl+e per ordinare l'elenco</t>
  </si>
  <si>
    <t>Z</t>
  </si>
  <si>
    <t>win</t>
  </si>
  <si>
    <t>J</t>
  </si>
  <si>
    <t>premi ctrl+k per ordinare la classifica alle classificazioni</t>
  </si>
  <si>
    <t>se i gironi sono 9 allora</t>
  </si>
  <si>
    <t>quindi se 9 gironi</t>
  </si>
  <si>
    <t>da utilizzare solo se i gironi sono + di 8 gironi</t>
  </si>
  <si>
    <t>zzzzz</t>
  </si>
  <si>
    <t>zdsd</t>
  </si>
  <si>
    <t>zfdf</t>
  </si>
  <si>
    <t>zgd</t>
  </si>
  <si>
    <t>ze3</t>
  </si>
  <si>
    <t>zc4</t>
  </si>
  <si>
    <t>za4</t>
  </si>
  <si>
    <t>a</t>
  </si>
  <si>
    <t>b</t>
  </si>
  <si>
    <t>c</t>
  </si>
  <si>
    <t>sets giocati</t>
  </si>
  <si>
    <t>sv</t>
  </si>
  <si>
    <t>sp</t>
  </si>
  <si>
    <t>tpf</t>
  </si>
  <si>
    <t>tps</t>
  </si>
  <si>
    <t>ds</t>
  </si>
  <si>
    <t>dp</t>
  </si>
  <si>
    <t>Siena Roberta</t>
  </si>
  <si>
    <t>d</t>
  </si>
  <si>
    <t>partita</t>
  </si>
  <si>
    <t>e</t>
  </si>
  <si>
    <t>Rizzo Alessio</t>
  </si>
  <si>
    <t>Pinzone Vecchio Matteo</t>
  </si>
  <si>
    <t>Caruso Antonino</t>
  </si>
  <si>
    <t>Sciacca Luciano</t>
  </si>
  <si>
    <t>Torrisi Salvatore Emanuele</t>
  </si>
  <si>
    <t>Privitera Matteo</t>
  </si>
  <si>
    <t>Leonardi Salvatore</t>
  </si>
  <si>
    <t>Sergi Terence</t>
  </si>
  <si>
    <t>Grasso Damiano</t>
  </si>
  <si>
    <t>Trovato Giuseppe Giovanni</t>
  </si>
  <si>
    <t>Nicolosi Stefano</t>
  </si>
  <si>
    <t>Casella Fabio</t>
  </si>
  <si>
    <t>Arcidiacono Damian</t>
  </si>
  <si>
    <t>Busné Nicolò</t>
  </si>
  <si>
    <t>Catalano Alessia</t>
  </si>
  <si>
    <t>Leone Giovanni</t>
  </si>
  <si>
    <t xml:space="preserve">Cavallaro Agata </t>
  </si>
  <si>
    <t>zb4</t>
  </si>
  <si>
    <t>zd4</t>
  </si>
  <si>
    <t>Cavallaro Damiano</t>
  </si>
  <si>
    <t>Giuffrida Cateno Emanuele</t>
  </si>
  <si>
    <t>Casella Riccardo</t>
  </si>
  <si>
    <t>zh3</t>
  </si>
  <si>
    <t>zh4</t>
  </si>
  <si>
    <t>Palazzolo Manuel</t>
  </si>
  <si>
    <t>pf</t>
  </si>
  <si>
    <t>ps</t>
  </si>
  <si>
    <t>st</t>
  </si>
  <si>
    <t>sets vinti</t>
  </si>
  <si>
    <t>segue</t>
  </si>
  <si>
    <t>Torneo di Tennistavolo MF giovanissimi</t>
  </si>
  <si>
    <t>1a</t>
  </si>
  <si>
    <t>2b</t>
  </si>
  <si>
    <t>3c</t>
  </si>
  <si>
    <t>4d</t>
  </si>
  <si>
    <t>5e</t>
  </si>
  <si>
    <t>1Alberti Calamaro Mario</t>
  </si>
  <si>
    <t>2Ricotti Emilio</t>
  </si>
  <si>
    <t>3Cavallaro Giuseppe</t>
  </si>
  <si>
    <t>4Toscano Giuseppe</t>
  </si>
  <si>
    <t>5Semerini Carlo</t>
  </si>
  <si>
    <t>6Sorbello Davide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</si>
</sst>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Alignment="1" quotePrefix="1">
      <alignment/>
    </xf>
    <xf numFmtId="1" fontId="0" fillId="0" borderId="0" xfId="0" applyNumberFormat="1" applyFont="1" applyAlignment="1">
      <alignment horizontal="left"/>
    </xf>
    <xf numFmtId="0" fontId="5" fillId="0" borderId="0" xfId="15" applyFont="1" applyAlignment="1">
      <alignment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/>
    </xf>
    <xf numFmtId="16" fontId="0" fillId="0" borderId="0" xfId="0" applyNumberFormat="1" applyFont="1" applyAlignment="1">
      <alignment horizontal="left"/>
    </xf>
    <xf numFmtId="0" fontId="0" fillId="0" borderId="0" xfId="15" applyFont="1" applyAlignment="1">
      <alignment/>
    </xf>
    <xf numFmtId="0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1" fontId="4" fillId="0" borderId="9" xfId="0" applyNumberFormat="1" applyFont="1" applyBorder="1" applyAlignment="1" quotePrefix="1">
      <alignment/>
    </xf>
    <xf numFmtId="0" fontId="4" fillId="0" borderId="9" xfId="15" applyFont="1" applyBorder="1" applyAlignment="1">
      <alignment/>
    </xf>
    <xf numFmtId="1" fontId="4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1" fontId="4" fillId="0" borderId="9" xfId="15" applyNumberFormat="1" applyFont="1" applyBorder="1" applyAlignment="1">
      <alignment/>
    </xf>
    <xf numFmtId="0" fontId="4" fillId="0" borderId="9" xfId="0" applyNumberFormat="1" applyFont="1" applyFill="1" applyBorder="1" applyAlignment="1">
      <alignment/>
    </xf>
    <xf numFmtId="0" fontId="4" fillId="2" borderId="9" xfId="0" applyNumberFormat="1" applyFont="1" applyFill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3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ill="1" applyBorder="1" applyAlignment="1">
      <alignment/>
    </xf>
    <xf numFmtId="0" fontId="4" fillId="3" borderId="14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" borderId="16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9" xfId="0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1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Alignment="1">
      <alignment horizontal="center"/>
    </xf>
    <xf numFmtId="1" fontId="0" fillId="0" borderId="9" xfId="0" applyNumberFormat="1" applyFont="1" applyBorder="1" applyAlignment="1" quotePrefix="1">
      <alignment/>
    </xf>
    <xf numFmtId="1" fontId="0" fillId="0" borderId="9" xfId="0" applyNumberFormat="1" applyFont="1" applyBorder="1" applyAlignment="1">
      <alignment/>
    </xf>
    <xf numFmtId="1" fontId="0" fillId="0" borderId="9" xfId="15" applyNumberFormat="1" applyFont="1" applyBorder="1" applyAlignment="1">
      <alignment/>
    </xf>
    <xf numFmtId="0" fontId="0" fillId="2" borderId="9" xfId="0" applyNumberFormat="1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3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3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/>
    </xf>
    <xf numFmtId="0" fontId="0" fillId="2" borderId="14" xfId="0" applyNumberFormat="1" applyFont="1" applyFill="1" applyBorder="1" applyAlignment="1">
      <alignment/>
    </xf>
    <xf numFmtId="0" fontId="0" fillId="2" borderId="15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2" borderId="16" xfId="0" applyNumberFormat="1" applyFont="1" applyFill="1" applyBorder="1" applyAlignment="1">
      <alignment/>
    </xf>
    <xf numFmtId="0" fontId="0" fillId="2" borderId="17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/>
    </xf>
    <xf numFmtId="0" fontId="4" fillId="0" borderId="9" xfId="0" applyFont="1" applyBorder="1" applyAlignment="1">
      <alignment horizontal="left"/>
    </xf>
    <xf numFmtId="0" fontId="0" fillId="3" borderId="22" xfId="0" applyFont="1" applyFill="1" applyBorder="1" applyAlignment="1">
      <alignment/>
    </xf>
    <xf numFmtId="0" fontId="0" fillId="4" borderId="23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2" borderId="24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3" borderId="25" xfId="0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2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0" fillId="2" borderId="27" xfId="0" applyNumberFormat="1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9" xfId="15" applyFont="1" applyBorder="1" applyAlignment="1">
      <alignment horizontal="left"/>
    </xf>
    <xf numFmtId="0" fontId="0" fillId="3" borderId="9" xfId="0" applyFont="1" applyFill="1" applyBorder="1" applyAlignment="1">
      <alignment/>
    </xf>
    <xf numFmtId="0" fontId="0" fillId="4" borderId="9" xfId="0" applyFont="1" applyFill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3" borderId="0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3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0" fillId="0" borderId="31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9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9" xfId="15" applyFont="1" applyBorder="1" applyAlignment="1">
      <alignment/>
    </xf>
    <xf numFmtId="0" fontId="0" fillId="0" borderId="9" xfId="0" applyNumberFormat="1" applyFont="1" applyBorder="1" applyAlignment="1">
      <alignment horizontal="right"/>
    </xf>
    <xf numFmtId="1" fontId="0" fillId="0" borderId="9" xfId="0" applyNumberFormat="1" applyFont="1" applyBorder="1" applyAlignment="1">
      <alignment horizontal="center"/>
    </xf>
    <xf numFmtId="0" fontId="4" fillId="0" borderId="9" xfId="15" applyFont="1" applyBorder="1" applyAlignment="1">
      <alignment horizontal="left"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AC32"/>
  <sheetViews>
    <sheetView workbookViewId="0" topLeftCell="A1">
      <pane xSplit="14940" topLeftCell="W1" activePane="topLeft" state="split"/>
      <selection pane="topLeft" activeCell="E4" sqref="E4:AC9"/>
      <selection pane="topRight" activeCell="W5" sqref="W5"/>
    </sheetView>
  </sheetViews>
  <sheetFormatPr defaultColWidth="9.140625" defaultRowHeight="12.75"/>
  <cols>
    <col min="1" max="1" width="4.00390625" style="5" customWidth="1"/>
    <col min="2" max="2" width="3.00390625" style="5" customWidth="1"/>
    <col min="3" max="3" width="3.28125" style="5" customWidth="1"/>
    <col min="4" max="4" width="25.57421875" style="28" customWidth="1"/>
    <col min="5" max="5" width="20.7109375" style="5" customWidth="1"/>
    <col min="6" max="6" width="3.7109375" style="6" customWidth="1"/>
    <col min="7" max="7" width="21.421875" style="5" customWidth="1"/>
    <col min="8" max="8" width="3.7109375" style="5" customWidth="1"/>
    <col min="9" max="9" width="3.8515625" style="27" customWidth="1"/>
    <col min="10" max="19" width="3.7109375" style="5" customWidth="1"/>
    <col min="20" max="20" width="4.140625" style="5" customWidth="1"/>
    <col min="21" max="22" width="3.7109375" style="5" customWidth="1"/>
    <col min="23" max="23" width="5.421875" style="5" customWidth="1"/>
    <col min="24" max="16384" width="9.140625" style="5" customWidth="1"/>
  </cols>
  <sheetData>
    <row r="1" spans="2:14" ht="16.5" customHeight="1">
      <c r="B1" s="37" t="s">
        <v>40</v>
      </c>
      <c r="C1" s="4"/>
      <c r="D1" s="4"/>
      <c r="E1" s="4"/>
      <c r="N1" s="5" t="s">
        <v>11</v>
      </c>
    </row>
    <row r="2" spans="2:8" ht="12.75">
      <c r="B2" s="2"/>
      <c r="D2" s="28" t="s">
        <v>15</v>
      </c>
      <c r="F2" s="29"/>
      <c r="G2" s="28" t="s">
        <v>0</v>
      </c>
      <c r="H2" s="6" t="s">
        <v>38</v>
      </c>
    </row>
    <row r="3" spans="2:20" ht="12.75">
      <c r="B3" s="2"/>
      <c r="C3" s="5" t="s">
        <v>1</v>
      </c>
      <c r="E3" s="79" t="s">
        <v>59</v>
      </c>
      <c r="F3" s="30" t="s">
        <v>58</v>
      </c>
      <c r="G3" s="5" t="s">
        <v>55</v>
      </c>
      <c r="H3" s="5" t="s">
        <v>56</v>
      </c>
      <c r="I3" s="27" t="s">
        <v>57</v>
      </c>
      <c r="K3" s="31" t="s">
        <v>52</v>
      </c>
      <c r="L3" s="27" t="s">
        <v>53</v>
      </c>
      <c r="M3" s="5" t="s">
        <v>54</v>
      </c>
      <c r="N3" s="5" t="s">
        <v>63</v>
      </c>
      <c r="O3" s="5" t="s">
        <v>65</v>
      </c>
      <c r="Q3" s="5" t="s">
        <v>8</v>
      </c>
      <c r="S3" s="5" t="s">
        <v>60</v>
      </c>
      <c r="T3" s="5" t="s">
        <v>61</v>
      </c>
    </row>
    <row r="4" spans="1:29" ht="18" customHeight="1">
      <c r="A4" s="5" t="s">
        <v>16</v>
      </c>
      <c r="B4" s="2">
        <f aca="true" t="shared" si="0" ref="B4:B9">1+B3</f>
        <v>1</v>
      </c>
      <c r="C4" s="50">
        <f aca="true" t="shared" si="1" ref="C4:C9">D4</f>
        <v>1</v>
      </c>
      <c r="D4" s="32">
        <v>1</v>
      </c>
      <c r="E4" s="43">
        <f>I14+K14+M14+O14+Q14+I15+K15+M15+O15+Q15+I16+K16+M16+O16+Q16+I20+K20+M20+O20+Q20+H25+J25+L25+N25+P25</f>
        <v>0</v>
      </c>
      <c r="F4" s="40">
        <f>H14+J14+L14+N14+P14+H15+J15+L15+N15+P15+H16+J16+L16+N16+P16+H20+J20+L20+N20+P20+I25+K25+M25+O25+Q25</f>
        <v>0</v>
      </c>
      <c r="G4" s="150">
        <f aca="true" t="shared" si="2" ref="G4:G9">H4+I4</f>
        <v>0</v>
      </c>
      <c r="H4" s="151">
        <f>IF(W14=1,1,0)+IF(W15=1,1,0)+IF(W16=1,1,0)+IF(W20=1,1,0)+IF(W25=2,1,0)</f>
        <v>0</v>
      </c>
      <c r="I4" s="151">
        <f>IF(W14=2,1,0)+IF(W15=2,1,0)+IF(W16=2,1,0)+IF(W20=2,1,0)+IF(W25=1,1,0)</f>
        <v>0</v>
      </c>
      <c r="J4" s="151"/>
      <c r="K4" s="42">
        <f>IF(R14&gt;S14,2,0)</f>
        <v>0</v>
      </c>
      <c r="L4" s="42">
        <f>IF(R15&gt;S15,2,0)</f>
        <v>0</v>
      </c>
      <c r="M4" s="42">
        <f>IF(R16&gt;S16,2,0)</f>
        <v>0</v>
      </c>
      <c r="N4" s="43">
        <f>IF(W20=1,2,0)</f>
        <v>0</v>
      </c>
      <c r="O4" s="43">
        <f>IF(W25=2,2,0)</f>
        <v>0</v>
      </c>
      <c r="P4" s="47"/>
      <c r="Q4" s="42">
        <f aca="true" t="shared" si="3" ref="Q4:Q9">SUM(K4:O4)</f>
        <v>0</v>
      </c>
      <c r="R4" s="47"/>
      <c r="S4" s="47">
        <f aca="true" t="shared" si="4" ref="S4:S9">H4-I4</f>
        <v>0</v>
      </c>
      <c r="T4" s="152">
        <f aca="true" t="shared" si="5" ref="T4:T9">F4-E4</f>
        <v>0</v>
      </c>
      <c r="U4" s="47"/>
      <c r="V4" s="47"/>
      <c r="W4" s="47"/>
      <c r="X4" s="47"/>
      <c r="Y4" s="47"/>
      <c r="Z4" s="47"/>
      <c r="AA4" s="47"/>
      <c r="AB4" s="47"/>
      <c r="AC4" s="47"/>
    </row>
    <row r="5" spans="2:29" ht="18" customHeight="1">
      <c r="B5" s="2">
        <f t="shared" si="0"/>
        <v>2</v>
      </c>
      <c r="C5" s="50">
        <f t="shared" si="1"/>
        <v>2</v>
      </c>
      <c r="D5" s="32">
        <v>2</v>
      </c>
      <c r="E5" s="43">
        <f>H14+J14+L14+N14+P14+I17+K17+M17+O17+Q17+I18+K18+M18+O18+Q18+I21+K21+M21+O21+Q21+H26+J26+L26+N26+P26</f>
        <v>0</v>
      </c>
      <c r="F5" s="40">
        <f>I14+K14+M14+O14+Q14+H17+J17+L17+N17+P17+H18+J18+L18+N18+P18+H21+J21+L21+N21+P21+I26+K26+M26+O26+Q26</f>
        <v>0</v>
      </c>
      <c r="G5" s="150">
        <f t="shared" si="2"/>
        <v>0</v>
      </c>
      <c r="H5" s="151">
        <f>IF(W14=2,1,0)+IF(W17=1,1,0)+IF(W18=1,1,0)+IF(W21=1,1,0)+IF(W26=2,1,0)</f>
        <v>0</v>
      </c>
      <c r="I5" s="151">
        <f>IF(W14=1,1,0)+IF(W17=2,1,0)+IF(W18=2,1,0)+IF(W21=2,1,0)+IF(W26=1,1,0)</f>
        <v>0</v>
      </c>
      <c r="J5" s="151"/>
      <c r="K5" s="42">
        <f>IF(S14&gt;R14,R114,0)</f>
        <v>0</v>
      </c>
      <c r="L5" s="42">
        <f>IF(R17&gt;S17,2,0)</f>
        <v>0</v>
      </c>
      <c r="M5" s="42">
        <f>IF(R18&gt;S18,2,0)</f>
        <v>0</v>
      </c>
      <c r="N5" s="43">
        <f>IF(W21=1,2,0)</f>
        <v>0</v>
      </c>
      <c r="O5" s="43">
        <f>IF(W26=2,2,0)</f>
        <v>0</v>
      </c>
      <c r="P5" s="47"/>
      <c r="Q5" s="42">
        <f t="shared" si="3"/>
        <v>0</v>
      </c>
      <c r="R5" s="47"/>
      <c r="S5" s="47">
        <f t="shared" si="4"/>
        <v>0</v>
      </c>
      <c r="T5" s="152">
        <f t="shared" si="5"/>
        <v>0</v>
      </c>
      <c r="U5" s="47"/>
      <c r="V5" s="47"/>
      <c r="W5" s="47"/>
      <c r="X5" s="47"/>
      <c r="Y5" s="47"/>
      <c r="Z5" s="47"/>
      <c r="AA5" s="47"/>
      <c r="AB5" s="47"/>
      <c r="AC5" s="47"/>
    </row>
    <row r="6" spans="2:29" ht="18" customHeight="1">
      <c r="B6" s="2">
        <f t="shared" si="0"/>
        <v>3</v>
      </c>
      <c r="C6" s="50">
        <f t="shared" si="1"/>
        <v>3</v>
      </c>
      <c r="D6" s="32">
        <v>3</v>
      </c>
      <c r="E6" s="43"/>
      <c r="F6" s="40"/>
      <c r="G6" s="150">
        <f t="shared" si="2"/>
        <v>0</v>
      </c>
      <c r="H6" s="151"/>
      <c r="I6" s="151"/>
      <c r="J6" s="151"/>
      <c r="K6" s="44">
        <f>IF(S15&gt;R15,2,0)</f>
        <v>0</v>
      </c>
      <c r="L6" s="42">
        <f>IF(R18&gt;S18,2,0)</f>
        <v>0</v>
      </c>
      <c r="M6" s="42">
        <f>IF(R19&gt;S19,2,0)</f>
        <v>0</v>
      </c>
      <c r="N6" s="43">
        <f>IF(W22=1,2,0)</f>
        <v>0</v>
      </c>
      <c r="O6" s="43"/>
      <c r="P6" s="47"/>
      <c r="Q6" s="42">
        <f t="shared" si="3"/>
        <v>0</v>
      </c>
      <c r="R6" s="47"/>
      <c r="S6" s="47">
        <f t="shared" si="4"/>
        <v>0</v>
      </c>
      <c r="T6" s="152">
        <f t="shared" si="5"/>
        <v>0</v>
      </c>
      <c r="U6" s="47"/>
      <c r="V6" s="47"/>
      <c r="W6" s="47"/>
      <c r="X6" s="47"/>
      <c r="Y6" s="47"/>
      <c r="Z6" s="47"/>
      <c r="AA6" s="47"/>
      <c r="AB6" s="47"/>
      <c r="AC6" s="47"/>
    </row>
    <row r="7" spans="2:29" ht="18" customHeight="1">
      <c r="B7" s="2">
        <f t="shared" si="0"/>
        <v>4</v>
      </c>
      <c r="C7" s="50">
        <f t="shared" si="1"/>
        <v>4</v>
      </c>
      <c r="D7" s="32">
        <v>4</v>
      </c>
      <c r="E7" s="42"/>
      <c r="F7" s="40"/>
      <c r="G7" s="150">
        <f t="shared" si="2"/>
        <v>0</v>
      </c>
      <c r="H7" s="151"/>
      <c r="I7" s="151"/>
      <c r="J7" s="151"/>
      <c r="K7" s="42">
        <f>IF(S16&gt;R16,2,0)</f>
        <v>0</v>
      </c>
      <c r="L7" s="42">
        <f>IF(S18&gt;R18,2,0)</f>
        <v>0</v>
      </c>
      <c r="M7" s="42">
        <f>IF(S19&gt;R19,2,0)</f>
        <v>0</v>
      </c>
      <c r="N7" s="43">
        <f>IF(W23=1,2,0)</f>
        <v>0</v>
      </c>
      <c r="O7" s="43"/>
      <c r="P7" s="47"/>
      <c r="Q7" s="42">
        <f t="shared" si="3"/>
        <v>0</v>
      </c>
      <c r="R7" s="47"/>
      <c r="S7" s="47">
        <f t="shared" si="4"/>
        <v>0</v>
      </c>
      <c r="T7" s="152">
        <f t="shared" si="5"/>
        <v>0</v>
      </c>
      <c r="U7" s="47"/>
      <c r="V7" s="47"/>
      <c r="W7" s="47"/>
      <c r="X7" s="47"/>
      <c r="Y7" s="47"/>
      <c r="Z7" s="47"/>
      <c r="AA7" s="47"/>
      <c r="AB7" s="47"/>
      <c r="AC7" s="47"/>
    </row>
    <row r="8" spans="2:29" ht="18" customHeight="1">
      <c r="B8" s="2">
        <f t="shared" si="0"/>
        <v>5</v>
      </c>
      <c r="C8" s="50">
        <f t="shared" si="1"/>
        <v>5</v>
      </c>
      <c r="D8" s="32">
        <v>5</v>
      </c>
      <c r="E8" s="43"/>
      <c r="F8" s="40"/>
      <c r="G8" s="150">
        <f t="shared" si="2"/>
        <v>0</v>
      </c>
      <c r="H8" s="151"/>
      <c r="I8" s="151"/>
      <c r="J8" s="151"/>
      <c r="K8" s="42">
        <f>IF(W23=2,2,0)</f>
        <v>0</v>
      </c>
      <c r="L8" s="42">
        <f>IF(W22=2,2,0)</f>
        <v>0</v>
      </c>
      <c r="M8" s="42">
        <f>IF(W21=2,2,0)</f>
        <v>0</v>
      </c>
      <c r="N8" s="43">
        <f>IF(W20=2,2,0)</f>
        <v>0</v>
      </c>
      <c r="O8" s="43"/>
      <c r="P8" s="47"/>
      <c r="Q8" s="42">
        <f t="shared" si="3"/>
        <v>0</v>
      </c>
      <c r="R8" s="47"/>
      <c r="S8" s="47">
        <f t="shared" si="4"/>
        <v>0</v>
      </c>
      <c r="T8" s="152">
        <f t="shared" si="5"/>
        <v>0</v>
      </c>
      <c r="U8" s="47"/>
      <c r="V8" s="47"/>
      <c r="W8" s="47"/>
      <c r="X8" s="47"/>
      <c r="Y8" s="47"/>
      <c r="Z8" s="47"/>
      <c r="AA8" s="47"/>
      <c r="AB8" s="47"/>
      <c r="AC8" s="47"/>
    </row>
    <row r="9" spans="2:29" ht="18" customHeight="1">
      <c r="B9" s="2">
        <f t="shared" si="0"/>
        <v>6</v>
      </c>
      <c r="C9" s="50">
        <f t="shared" si="1"/>
        <v>6</v>
      </c>
      <c r="D9" s="32">
        <v>6</v>
      </c>
      <c r="E9" s="43"/>
      <c r="F9" s="40"/>
      <c r="G9" s="150">
        <f t="shared" si="2"/>
        <v>0</v>
      </c>
      <c r="H9" s="151"/>
      <c r="I9" s="151"/>
      <c r="J9" s="151"/>
      <c r="K9" s="42">
        <f>IF(W24=2,2,0)</f>
        <v>0</v>
      </c>
      <c r="L9" s="42">
        <f>IF(W23=2,2,0)</f>
        <v>0</v>
      </c>
      <c r="M9" s="42">
        <f>IF(W22=2,2,0)</f>
        <v>0</v>
      </c>
      <c r="N9" s="43">
        <f>IF(W21=2,2,0)</f>
        <v>0</v>
      </c>
      <c r="O9" s="43"/>
      <c r="P9" s="47"/>
      <c r="Q9" s="42">
        <f t="shared" si="3"/>
        <v>0</v>
      </c>
      <c r="R9" s="47"/>
      <c r="S9" s="47">
        <f t="shared" si="4"/>
        <v>0</v>
      </c>
      <c r="T9" s="152">
        <f t="shared" si="5"/>
        <v>0</v>
      </c>
      <c r="U9" s="47"/>
      <c r="V9" s="47"/>
      <c r="W9" s="47"/>
      <c r="X9" s="47"/>
      <c r="Y9" s="47"/>
      <c r="Z9" s="47"/>
      <c r="AA9" s="47"/>
      <c r="AB9" s="47"/>
      <c r="AC9" s="47"/>
    </row>
    <row r="10" spans="2:27" ht="12.75">
      <c r="B10" s="2"/>
      <c r="AA10" s="64"/>
    </row>
    <row r="11" ht="18" customHeight="1">
      <c r="B11" s="2"/>
    </row>
    <row r="12" spans="2:4" ht="18" customHeight="1" thickBot="1">
      <c r="B12" s="2"/>
      <c r="D12" s="28" t="s">
        <v>64</v>
      </c>
    </row>
    <row r="13" spans="2:26" ht="18" customHeight="1">
      <c r="B13" s="2"/>
      <c r="E13" s="5" t="s">
        <v>4</v>
      </c>
      <c r="G13" s="35" t="s">
        <v>5</v>
      </c>
      <c r="H13" s="109">
        <f>1+F13</f>
        <v>1</v>
      </c>
      <c r="I13" s="110"/>
      <c r="J13" s="109">
        <f>1+H13</f>
        <v>2</v>
      </c>
      <c r="K13" s="111"/>
      <c r="L13" s="109">
        <f>1+J13</f>
        <v>3</v>
      </c>
      <c r="M13" s="111"/>
      <c r="N13" s="109">
        <f>1+L13</f>
        <v>4</v>
      </c>
      <c r="O13" s="111"/>
      <c r="P13" s="109">
        <f>1+N13</f>
        <v>5</v>
      </c>
      <c r="Q13" s="110"/>
      <c r="R13" s="112" t="s">
        <v>13</v>
      </c>
      <c r="S13" s="104" t="s">
        <v>14</v>
      </c>
      <c r="T13" s="103" t="s">
        <v>6</v>
      </c>
      <c r="U13" s="104" t="s">
        <v>7</v>
      </c>
      <c r="V13" s="105" t="s">
        <v>10</v>
      </c>
      <c r="W13" s="5" t="s">
        <v>39</v>
      </c>
      <c r="Z13" s="64"/>
    </row>
    <row r="14" spans="2:24" ht="18" customHeight="1">
      <c r="B14" s="2"/>
      <c r="D14" s="148">
        <f aca="true" t="shared" si="6" ref="D14:D28">1+D13</f>
        <v>1</v>
      </c>
      <c r="E14" s="33">
        <f>C4</f>
        <v>1</v>
      </c>
      <c r="F14" s="149" t="s">
        <v>3</v>
      </c>
      <c r="G14" s="33">
        <f>C5</f>
        <v>2</v>
      </c>
      <c r="H14" s="62"/>
      <c r="I14" s="62"/>
      <c r="J14" s="74"/>
      <c r="K14" s="74"/>
      <c r="L14" s="62"/>
      <c r="M14" s="62"/>
      <c r="N14" s="74"/>
      <c r="O14" s="74"/>
      <c r="P14" s="62"/>
      <c r="Q14" s="62"/>
      <c r="R14" s="127"/>
      <c r="S14" s="128"/>
      <c r="T14" s="127"/>
      <c r="U14" s="128"/>
      <c r="V14" s="33"/>
      <c r="W14" s="33"/>
      <c r="X14" s="33"/>
    </row>
    <row r="15" spans="2:24" ht="18" customHeight="1">
      <c r="B15" s="2"/>
      <c r="D15" s="148">
        <f t="shared" si="6"/>
        <v>2</v>
      </c>
      <c r="E15" s="33">
        <f>C4</f>
        <v>1</v>
      </c>
      <c r="F15" s="149" t="s">
        <v>3</v>
      </c>
      <c r="G15" s="147">
        <f>C6</f>
        <v>3</v>
      </c>
      <c r="H15" s="62"/>
      <c r="I15" s="62"/>
      <c r="J15" s="74"/>
      <c r="K15" s="74"/>
      <c r="L15" s="62"/>
      <c r="M15" s="62"/>
      <c r="N15" s="74"/>
      <c r="O15" s="74"/>
      <c r="P15" s="62"/>
      <c r="Q15" s="62"/>
      <c r="R15" s="127"/>
      <c r="S15" s="128"/>
      <c r="T15" s="127"/>
      <c r="U15" s="128"/>
      <c r="V15" s="33"/>
      <c r="W15" s="33"/>
      <c r="X15" s="33"/>
    </row>
    <row r="16" spans="2:24" ht="18" customHeight="1">
      <c r="B16" s="2"/>
      <c r="D16" s="148">
        <f t="shared" si="6"/>
        <v>3</v>
      </c>
      <c r="E16" s="33">
        <f>C4</f>
        <v>1</v>
      </c>
      <c r="F16" s="149" t="s">
        <v>3</v>
      </c>
      <c r="G16" s="33">
        <f>C7</f>
        <v>4</v>
      </c>
      <c r="H16" s="62"/>
      <c r="I16" s="62"/>
      <c r="J16" s="74"/>
      <c r="K16" s="74"/>
      <c r="L16" s="62"/>
      <c r="M16" s="62"/>
      <c r="N16" s="74"/>
      <c r="O16" s="74"/>
      <c r="P16" s="62"/>
      <c r="Q16" s="62"/>
      <c r="R16" s="127"/>
      <c r="S16" s="128"/>
      <c r="T16" s="127"/>
      <c r="U16" s="128"/>
      <c r="V16" s="33"/>
      <c r="W16" s="33"/>
      <c r="X16" s="33"/>
    </row>
    <row r="17" spans="2:24" ht="18" customHeight="1">
      <c r="B17" s="2"/>
      <c r="D17" s="148">
        <f t="shared" si="6"/>
        <v>4</v>
      </c>
      <c r="E17" s="33">
        <f>C5</f>
        <v>2</v>
      </c>
      <c r="F17" s="149" t="s">
        <v>3</v>
      </c>
      <c r="G17" s="33">
        <f>C6</f>
        <v>3</v>
      </c>
      <c r="H17" s="62"/>
      <c r="I17" s="62"/>
      <c r="J17" s="74"/>
      <c r="K17" s="74"/>
      <c r="L17" s="62"/>
      <c r="M17" s="62"/>
      <c r="N17" s="74"/>
      <c r="O17" s="74"/>
      <c r="P17" s="62"/>
      <c r="Q17" s="62"/>
      <c r="R17" s="127"/>
      <c r="S17" s="128"/>
      <c r="T17" s="127"/>
      <c r="U17" s="128"/>
      <c r="V17" s="33"/>
      <c r="W17" s="33"/>
      <c r="X17" s="33"/>
    </row>
    <row r="18" spans="2:24" ht="18" customHeight="1">
      <c r="B18" s="2"/>
      <c r="D18" s="148">
        <f t="shared" si="6"/>
        <v>5</v>
      </c>
      <c r="E18" s="33">
        <f>C5</f>
        <v>2</v>
      </c>
      <c r="F18" s="149" t="s">
        <v>3</v>
      </c>
      <c r="G18" s="33">
        <f>C7</f>
        <v>4</v>
      </c>
      <c r="H18" s="62"/>
      <c r="I18" s="62"/>
      <c r="J18" s="74"/>
      <c r="K18" s="74"/>
      <c r="L18" s="62"/>
      <c r="M18" s="62"/>
      <c r="N18" s="74"/>
      <c r="O18" s="74"/>
      <c r="P18" s="62"/>
      <c r="Q18" s="62"/>
      <c r="R18" s="127"/>
      <c r="S18" s="128"/>
      <c r="T18" s="127"/>
      <c r="U18" s="128"/>
      <c r="V18" s="33"/>
      <c r="W18" s="33"/>
      <c r="X18" s="33"/>
    </row>
    <row r="19" spans="2:24" ht="18" customHeight="1">
      <c r="B19" s="2"/>
      <c r="D19" s="148">
        <f t="shared" si="6"/>
        <v>6</v>
      </c>
      <c r="E19" s="33">
        <f>C6</f>
        <v>3</v>
      </c>
      <c r="F19" s="149" t="s">
        <v>3</v>
      </c>
      <c r="G19" s="33">
        <f>C7</f>
        <v>4</v>
      </c>
      <c r="H19" s="62"/>
      <c r="I19" s="62"/>
      <c r="J19" s="74"/>
      <c r="K19" s="74"/>
      <c r="L19" s="62"/>
      <c r="M19" s="62"/>
      <c r="N19" s="74"/>
      <c r="O19" s="74"/>
      <c r="P19" s="62"/>
      <c r="Q19" s="62"/>
      <c r="R19" s="127"/>
      <c r="S19" s="128"/>
      <c r="T19" s="127"/>
      <c r="U19" s="128"/>
      <c r="V19" s="33"/>
      <c r="W19" s="33"/>
      <c r="X19" s="33"/>
    </row>
    <row r="20" spans="2:24" ht="18" customHeight="1">
      <c r="B20" s="2"/>
      <c r="D20" s="148">
        <f t="shared" si="6"/>
        <v>7</v>
      </c>
      <c r="E20" s="33">
        <f>C4</f>
        <v>1</v>
      </c>
      <c r="F20" s="149" t="s">
        <v>3</v>
      </c>
      <c r="G20" s="33">
        <f>C$8</f>
        <v>5</v>
      </c>
      <c r="H20" s="62"/>
      <c r="I20" s="62"/>
      <c r="J20" s="74"/>
      <c r="K20" s="74"/>
      <c r="L20" s="62"/>
      <c r="M20" s="62"/>
      <c r="N20" s="74"/>
      <c r="O20" s="74"/>
      <c r="P20" s="62"/>
      <c r="Q20" s="62"/>
      <c r="R20" s="127"/>
      <c r="S20" s="128"/>
      <c r="T20" s="127"/>
      <c r="U20" s="128"/>
      <c r="V20" s="33"/>
      <c r="W20" s="33"/>
      <c r="X20" s="33"/>
    </row>
    <row r="21" spans="2:24" ht="18" customHeight="1">
      <c r="B21" s="2"/>
      <c r="D21" s="148">
        <f t="shared" si="6"/>
        <v>8</v>
      </c>
      <c r="E21" s="33">
        <f>C5</f>
        <v>2</v>
      </c>
      <c r="F21" s="149" t="s">
        <v>3</v>
      </c>
      <c r="G21" s="33">
        <f>C$8</f>
        <v>5</v>
      </c>
      <c r="H21" s="62"/>
      <c r="I21" s="62"/>
      <c r="J21" s="74"/>
      <c r="K21" s="74"/>
      <c r="L21" s="62"/>
      <c r="M21" s="62"/>
      <c r="N21" s="74"/>
      <c r="O21" s="74"/>
      <c r="P21" s="62"/>
      <c r="Q21" s="62"/>
      <c r="R21" s="127"/>
      <c r="S21" s="128"/>
      <c r="T21" s="127"/>
      <c r="U21" s="128"/>
      <c r="V21" s="33"/>
      <c r="W21" s="33"/>
      <c r="X21" s="33"/>
    </row>
    <row r="22" spans="4:24" ht="18" customHeight="1">
      <c r="D22" s="148">
        <f t="shared" si="6"/>
        <v>9</v>
      </c>
      <c r="E22" s="33">
        <f>C6</f>
        <v>3</v>
      </c>
      <c r="F22" s="149" t="s">
        <v>3</v>
      </c>
      <c r="G22" s="33">
        <f>C$8</f>
        <v>5</v>
      </c>
      <c r="H22" s="62"/>
      <c r="I22" s="62"/>
      <c r="J22" s="74"/>
      <c r="K22" s="74"/>
      <c r="L22" s="62"/>
      <c r="M22" s="62"/>
      <c r="N22" s="74"/>
      <c r="O22" s="74"/>
      <c r="P22" s="62"/>
      <c r="Q22" s="62"/>
      <c r="R22" s="127"/>
      <c r="S22" s="128"/>
      <c r="T22" s="127"/>
      <c r="U22" s="128"/>
      <c r="V22" s="33"/>
      <c r="W22" s="33"/>
      <c r="X22" s="33"/>
    </row>
    <row r="23" spans="4:24" ht="18" customHeight="1">
      <c r="D23" s="148">
        <f t="shared" si="6"/>
        <v>10</v>
      </c>
      <c r="E23" s="33">
        <f>C7</f>
        <v>4</v>
      </c>
      <c r="F23" s="149" t="s">
        <v>3</v>
      </c>
      <c r="G23" s="33">
        <f>C$8</f>
        <v>5</v>
      </c>
      <c r="H23" s="62"/>
      <c r="I23" s="62"/>
      <c r="J23" s="74"/>
      <c r="K23" s="74"/>
      <c r="L23" s="62"/>
      <c r="M23" s="62"/>
      <c r="N23" s="74"/>
      <c r="O23" s="74"/>
      <c r="P23" s="62"/>
      <c r="Q23" s="62"/>
      <c r="R23" s="127"/>
      <c r="S23" s="128"/>
      <c r="T23" s="127"/>
      <c r="U23" s="128"/>
      <c r="V23" s="33"/>
      <c r="W23" s="33"/>
      <c r="X23" s="33"/>
    </row>
    <row r="24" spans="4:24" ht="18" customHeight="1">
      <c r="D24" s="148">
        <f t="shared" si="6"/>
        <v>11</v>
      </c>
      <c r="E24" s="33">
        <f>C$9</f>
        <v>6</v>
      </c>
      <c r="F24" s="149" t="s">
        <v>3</v>
      </c>
      <c r="G24" s="33">
        <f>C$8</f>
        <v>5</v>
      </c>
      <c r="H24" s="62"/>
      <c r="I24" s="62"/>
      <c r="J24" s="74"/>
      <c r="K24" s="74"/>
      <c r="L24" s="62"/>
      <c r="M24" s="62"/>
      <c r="N24" s="74"/>
      <c r="O24" s="74"/>
      <c r="P24" s="62"/>
      <c r="Q24" s="62"/>
      <c r="R24" s="127"/>
      <c r="S24" s="128"/>
      <c r="T24" s="127"/>
      <c r="U24" s="128"/>
      <c r="V24" s="33"/>
      <c r="W24" s="33"/>
      <c r="X24" s="33"/>
    </row>
    <row r="25" spans="4:24" ht="18" customHeight="1">
      <c r="D25" s="148">
        <f t="shared" si="6"/>
        <v>12</v>
      </c>
      <c r="E25" s="33">
        <f>C$9</f>
        <v>6</v>
      </c>
      <c r="F25" s="149" t="s">
        <v>3</v>
      </c>
      <c r="G25" s="33">
        <f>D4</f>
        <v>1</v>
      </c>
      <c r="H25" s="62"/>
      <c r="I25" s="62"/>
      <c r="J25" s="74"/>
      <c r="K25" s="74"/>
      <c r="L25" s="62"/>
      <c r="M25" s="62"/>
      <c r="N25" s="74"/>
      <c r="O25" s="74"/>
      <c r="P25" s="62"/>
      <c r="Q25" s="62"/>
      <c r="R25" s="127"/>
      <c r="S25" s="128"/>
      <c r="T25" s="127"/>
      <c r="U25" s="128"/>
      <c r="V25" s="33"/>
      <c r="W25" s="33"/>
      <c r="X25" s="33"/>
    </row>
    <row r="26" spans="2:24" ht="18" customHeight="1">
      <c r="B26" s="2"/>
      <c r="C26" s="2"/>
      <c r="D26" s="148">
        <f t="shared" si="6"/>
        <v>13</v>
      </c>
      <c r="E26" s="33">
        <f>C$9</f>
        <v>6</v>
      </c>
      <c r="F26" s="149" t="s">
        <v>3</v>
      </c>
      <c r="G26" s="33">
        <f>D5</f>
        <v>2</v>
      </c>
      <c r="H26" s="62"/>
      <c r="I26" s="62"/>
      <c r="J26" s="74"/>
      <c r="K26" s="74"/>
      <c r="L26" s="62"/>
      <c r="M26" s="62"/>
      <c r="N26" s="74"/>
      <c r="O26" s="74"/>
      <c r="P26" s="62"/>
      <c r="Q26" s="62"/>
      <c r="R26" s="127"/>
      <c r="S26" s="128"/>
      <c r="T26" s="127"/>
      <c r="U26" s="128"/>
      <c r="V26" s="33"/>
      <c r="W26" s="33"/>
      <c r="X26" s="33"/>
    </row>
    <row r="27" spans="2:24" ht="18" customHeight="1">
      <c r="B27" s="2"/>
      <c r="C27" s="2"/>
      <c r="D27" s="148">
        <f t="shared" si="6"/>
        <v>14</v>
      </c>
      <c r="E27" s="33">
        <f>C$9</f>
        <v>6</v>
      </c>
      <c r="F27" s="149" t="s">
        <v>3</v>
      </c>
      <c r="G27" s="33">
        <f>D6</f>
        <v>3</v>
      </c>
      <c r="H27" s="62"/>
      <c r="I27" s="62"/>
      <c r="J27" s="74"/>
      <c r="K27" s="74"/>
      <c r="L27" s="62"/>
      <c r="M27" s="62"/>
      <c r="N27" s="74"/>
      <c r="O27" s="74"/>
      <c r="P27" s="62"/>
      <c r="Q27" s="62"/>
      <c r="R27" s="127"/>
      <c r="S27" s="128"/>
      <c r="T27" s="127"/>
      <c r="U27" s="128"/>
      <c r="V27" s="33"/>
      <c r="W27" s="33"/>
      <c r="X27" s="33"/>
    </row>
    <row r="28" spans="4:24" ht="18" customHeight="1">
      <c r="D28" s="148">
        <f t="shared" si="6"/>
        <v>15</v>
      </c>
      <c r="E28" s="33">
        <f>C$9</f>
        <v>6</v>
      </c>
      <c r="F28" s="149" t="s">
        <v>3</v>
      </c>
      <c r="G28" s="33">
        <f>D7</f>
        <v>4</v>
      </c>
      <c r="H28" s="62"/>
      <c r="I28" s="62"/>
      <c r="J28" s="74"/>
      <c r="K28" s="74"/>
      <c r="L28" s="62"/>
      <c r="M28" s="62"/>
      <c r="N28" s="74"/>
      <c r="O28" s="74"/>
      <c r="P28" s="62"/>
      <c r="Q28" s="62"/>
      <c r="R28" s="127"/>
      <c r="S28" s="128"/>
      <c r="T28" s="127"/>
      <c r="U28" s="128"/>
      <c r="V28" s="33"/>
      <c r="W28" s="33"/>
      <c r="X28" s="33"/>
    </row>
    <row r="29" spans="4:13" ht="12.75">
      <c r="D29" s="121"/>
      <c r="E29" s="120"/>
      <c r="F29" s="122"/>
      <c r="G29" s="120"/>
      <c r="H29" s="124"/>
      <c r="I29" s="124"/>
      <c r="J29" s="124"/>
      <c r="K29" s="124"/>
      <c r="L29" s="124"/>
      <c r="M29" s="124"/>
    </row>
    <row r="30" spans="8:13" ht="12.75">
      <c r="H30" s="125"/>
      <c r="I30" s="125"/>
      <c r="J30" s="125"/>
      <c r="K30" s="125"/>
      <c r="L30" s="125"/>
      <c r="M30" s="125"/>
    </row>
    <row r="32" ht="12.75">
      <c r="D32" s="39"/>
    </row>
  </sheetData>
  <printOptions gridLines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geOrder="overThenDown" paperSize="9" scale="93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W30"/>
  <sheetViews>
    <sheetView workbookViewId="0" topLeftCell="A1">
      <selection activeCell="B4" sqref="B4:B7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23.00390625" style="5" customWidth="1"/>
    <col min="7" max="7" width="3.7109375" style="5" customWidth="1"/>
    <col min="8" max="8" width="3.7109375" style="27" customWidth="1"/>
    <col min="9" max="18" width="3.7109375" style="5" customWidth="1"/>
    <col min="19" max="19" width="4.140625" style="5" customWidth="1"/>
    <col min="20" max="21" width="3.7109375" style="5" customWidth="1"/>
    <col min="22" max="22" width="5.421875" style="5" customWidth="1"/>
    <col min="23" max="16384" width="9.140625" style="5" customWidth="1"/>
  </cols>
  <sheetData>
    <row r="1" spans="1:13" ht="16.5" customHeight="1">
      <c r="A1" s="4" t="str">
        <f>G2</f>
        <v>G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5" t="s">
        <v>22</v>
      </c>
    </row>
    <row r="3" spans="1:20" ht="12.75">
      <c r="A3" s="2"/>
      <c r="B3" s="5" t="s">
        <v>1</v>
      </c>
      <c r="E3" s="30" t="s">
        <v>93</v>
      </c>
      <c r="F3" s="5" t="s">
        <v>94</v>
      </c>
      <c r="G3" s="31"/>
      <c r="J3" s="5" t="s">
        <v>8</v>
      </c>
      <c r="M3" s="5" t="s">
        <v>56</v>
      </c>
      <c r="N3" s="5" t="s">
        <v>57</v>
      </c>
      <c r="O3" s="5" t="s">
        <v>60</v>
      </c>
      <c r="Q3" s="5" t="s">
        <v>61</v>
      </c>
      <c r="S3" s="5" t="s">
        <v>91</v>
      </c>
      <c r="T3" s="5" t="s">
        <v>92</v>
      </c>
    </row>
    <row r="4" spans="1:20" ht="19.5" customHeight="1">
      <c r="A4" s="2">
        <f>1+A3</f>
        <v>1</v>
      </c>
      <c r="B4" s="102">
        <f>C4</f>
        <v>25</v>
      </c>
      <c r="C4" s="32">
        <f>base!B27</f>
        <v>25</v>
      </c>
      <c r="E4" s="71">
        <f>M4+N4</f>
        <v>0</v>
      </c>
      <c r="F4" s="73">
        <f>M4</f>
        <v>0</v>
      </c>
      <c r="G4" s="72">
        <f>IF(V13=1,2,0)</f>
        <v>0</v>
      </c>
      <c r="H4" s="72">
        <f>IF(V12=1,2,0)</f>
        <v>0</v>
      </c>
      <c r="I4" s="72">
        <f>IF(V11=1,2,0)</f>
        <v>0</v>
      </c>
      <c r="J4" s="72">
        <f>SUM(G4:I4)</f>
        <v>0</v>
      </c>
      <c r="M4" s="5">
        <f>S11+S12+S13</f>
        <v>0</v>
      </c>
      <c r="N4" s="5">
        <f>T11+T12+T13</f>
        <v>0</v>
      </c>
      <c r="O4" s="33">
        <f>M4-N4</f>
        <v>0</v>
      </c>
      <c r="Q4" s="33">
        <f>S4-T4</f>
        <v>0</v>
      </c>
      <c r="S4" s="5">
        <f>Q11+Q12+Q13</f>
        <v>0</v>
      </c>
      <c r="T4" s="5">
        <f>R11+R12+R13</f>
        <v>0</v>
      </c>
    </row>
    <row r="5" spans="1:20" ht="19.5" customHeight="1">
      <c r="A5" s="2">
        <f>1+A4</f>
        <v>2</v>
      </c>
      <c r="B5" s="102">
        <f>C5</f>
        <v>26</v>
      </c>
      <c r="C5" s="32">
        <f>base!B28</f>
        <v>26</v>
      </c>
      <c r="E5" s="71">
        <f>M5+N5</f>
        <v>0</v>
      </c>
      <c r="F5" s="73">
        <f>M5</f>
        <v>0</v>
      </c>
      <c r="G5" s="72">
        <f>IF(V11=2,2,0)</f>
        <v>0</v>
      </c>
      <c r="H5" s="72">
        <f>IF(V14=1,2,0)</f>
        <v>0</v>
      </c>
      <c r="I5" s="72">
        <f>IF(V15=1,2,0)</f>
        <v>0</v>
      </c>
      <c r="J5" s="72">
        <f>SUM(G5:I5)</f>
        <v>0</v>
      </c>
      <c r="M5" s="5">
        <f>T11+S14+S15</f>
        <v>0</v>
      </c>
      <c r="N5" s="5">
        <f>S11+T14+T15</f>
        <v>0</v>
      </c>
      <c r="O5" s="33">
        <f>M5-N5</f>
        <v>0</v>
      </c>
      <c r="Q5" s="33">
        <f>S5-T5</f>
        <v>0</v>
      </c>
      <c r="S5" s="5">
        <f>R11+Q14+Q15</f>
        <v>0</v>
      </c>
      <c r="T5" s="5">
        <f>Q11+R14+R15</f>
        <v>0</v>
      </c>
    </row>
    <row r="6" spans="1:20" ht="19.5" customHeight="1">
      <c r="A6" s="2">
        <f>1+A5</f>
        <v>3</v>
      </c>
      <c r="B6" s="102">
        <f>C6</f>
        <v>27</v>
      </c>
      <c r="C6" s="32">
        <f>base!B29</f>
        <v>27</v>
      </c>
      <c r="E6" s="71">
        <f>M6+N6</f>
        <v>0</v>
      </c>
      <c r="F6" s="73">
        <f>M6</f>
        <v>0</v>
      </c>
      <c r="G6" s="73">
        <f>IF(V12=2,2,0)</f>
        <v>0</v>
      </c>
      <c r="H6" s="72">
        <f>IF(V14=2,2,0)</f>
        <v>0</v>
      </c>
      <c r="I6" s="72">
        <f>IF(V16=1,2,0)</f>
        <v>0</v>
      </c>
      <c r="J6" s="72">
        <f>SUM(G6:I6)</f>
        <v>0</v>
      </c>
      <c r="M6" s="5">
        <f>T12+T14+S16</f>
        <v>0</v>
      </c>
      <c r="N6" s="5">
        <f>S12+S14+T16</f>
        <v>0</v>
      </c>
      <c r="O6" s="33">
        <f>M6-N6</f>
        <v>0</v>
      </c>
      <c r="Q6" s="33">
        <f>S6-T6</f>
        <v>0</v>
      </c>
      <c r="S6" s="5">
        <f>R12+R14+Q16</f>
        <v>0</v>
      </c>
      <c r="T6" s="5">
        <f>Q12+Q14+R16</f>
        <v>0</v>
      </c>
    </row>
    <row r="7" spans="1:20" ht="19.5" customHeight="1">
      <c r="A7" s="2">
        <f>1+A6</f>
        <v>4</v>
      </c>
      <c r="B7" s="102">
        <f>C7</f>
        <v>28</v>
      </c>
      <c r="C7" s="32">
        <f>base!B30</f>
        <v>28</v>
      </c>
      <c r="E7" s="71">
        <f>M7+N7</f>
        <v>0</v>
      </c>
      <c r="F7" s="73">
        <f>M7</f>
        <v>0</v>
      </c>
      <c r="G7" s="72">
        <f>IF(V16=2,2,0)</f>
        <v>0</v>
      </c>
      <c r="H7" s="72">
        <f>IF(V15=2,2,0)</f>
        <v>0</v>
      </c>
      <c r="I7" s="72">
        <f>IF(V13=2,2,0)</f>
        <v>0</v>
      </c>
      <c r="J7" s="72">
        <f>SUM(G7:I7)</f>
        <v>0</v>
      </c>
      <c r="M7" s="5">
        <f>T13+T15+T16</f>
        <v>0</v>
      </c>
      <c r="N7" s="5">
        <f>S13+S15+S16</f>
        <v>0</v>
      </c>
      <c r="O7" s="33">
        <f>M7-N7</f>
        <v>0</v>
      </c>
      <c r="Q7" s="33">
        <f>S7-T7</f>
        <v>0</v>
      </c>
      <c r="S7" s="5">
        <f>R13+R15+R16</f>
        <v>0</v>
      </c>
      <c r="T7" s="5">
        <f>Q13+Q15+Q16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2" ht="13.5" thickBot="1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</row>
    <row r="11" spans="1:23" ht="19.5" customHeight="1">
      <c r="A11" s="2"/>
      <c r="C11" s="36">
        <f aca="true" t="shared" si="0" ref="C11:C16">1+C10</f>
        <v>1</v>
      </c>
      <c r="D11" s="5">
        <f>B4</f>
        <v>25</v>
      </c>
      <c r="E11" s="37" t="s">
        <v>3</v>
      </c>
      <c r="F11" s="5">
        <f>B5</f>
        <v>26</v>
      </c>
      <c r="G11" s="89"/>
      <c r="H11" s="91"/>
      <c r="I11" s="87"/>
      <c r="J11" s="88"/>
      <c r="K11" s="137"/>
      <c r="L11" s="91"/>
      <c r="M11" s="87"/>
      <c r="N11" s="88"/>
      <c r="O11" s="137"/>
      <c r="P11" s="90"/>
      <c r="Q11" s="75">
        <f aca="true" t="shared" si="1" ref="Q11:R16">G11+I11+K11+M11+O11</f>
        <v>0</v>
      </c>
      <c r="R11" s="76">
        <f t="shared" si="1"/>
        <v>0</v>
      </c>
      <c r="S11" s="75">
        <f aca="true" t="shared" si="2" ref="S11:S16">IF(G11&gt;H11,1,0)+IF(I11&gt;J11,1,0)+IF(K11&gt;L11,1,0)+IF(M11&gt;N11,1,0)+IF(O11&gt;P11,1,0)</f>
        <v>0</v>
      </c>
      <c r="T11" s="76">
        <f aca="true" t="shared" si="3" ref="T11:T16">IF(G11&lt;H11,1,0)+IF(I11&lt;J11,1,0)+IF(K11&lt;L11,1,0)+IF(M11&lt;N11,1,0)+IF(O11&lt;P11,1,0)</f>
        <v>0</v>
      </c>
      <c r="U11" s="54">
        <f aca="true" t="shared" si="4" ref="U11:U16">T11+S11</f>
        <v>0</v>
      </c>
      <c r="V11" s="5">
        <f aca="true" t="shared" si="5" ref="V11:V16">IF(AND(T11=0,S11=0),"",IF(S11&gt;T11,1,2))</f>
      </c>
      <c r="W11" s="5">
        <f aca="true" t="shared" si="6" ref="W11:W16">IF(V11="","",IF(V11=1,D11,F11))</f>
      </c>
    </row>
    <row r="12" spans="1:23" ht="19.5" customHeight="1">
      <c r="A12" s="2"/>
      <c r="C12" s="36">
        <f t="shared" si="0"/>
        <v>2</v>
      </c>
      <c r="D12" s="5">
        <f>B4</f>
        <v>25</v>
      </c>
      <c r="E12" s="37" t="s">
        <v>3</v>
      </c>
      <c r="F12" s="35">
        <f>B6</f>
        <v>27</v>
      </c>
      <c r="G12" s="94"/>
      <c r="H12" s="96"/>
      <c r="I12" s="92"/>
      <c r="J12" s="93"/>
      <c r="K12" s="138"/>
      <c r="L12" s="96"/>
      <c r="M12" s="92"/>
      <c r="N12" s="93"/>
      <c r="O12" s="138"/>
      <c r="P12" s="95"/>
      <c r="Q12" s="75">
        <f t="shared" si="1"/>
        <v>0</v>
      </c>
      <c r="R12" s="76">
        <f t="shared" si="1"/>
        <v>0</v>
      </c>
      <c r="S12" s="75">
        <f t="shared" si="2"/>
        <v>0</v>
      </c>
      <c r="T12" s="76">
        <f t="shared" si="3"/>
        <v>0</v>
      </c>
      <c r="U12" s="54">
        <f t="shared" si="4"/>
        <v>0</v>
      </c>
      <c r="V12" s="5">
        <f t="shared" si="5"/>
      </c>
      <c r="W12" s="5">
        <f t="shared" si="6"/>
      </c>
    </row>
    <row r="13" spans="1:23" ht="19.5" customHeight="1">
      <c r="A13" s="2"/>
      <c r="C13" s="36">
        <f t="shared" si="0"/>
        <v>3</v>
      </c>
      <c r="D13" s="5">
        <f>B4</f>
        <v>25</v>
      </c>
      <c r="E13" s="37" t="s">
        <v>3</v>
      </c>
      <c r="F13" s="5">
        <f>B7</f>
        <v>28</v>
      </c>
      <c r="G13" s="94"/>
      <c r="H13" s="96"/>
      <c r="I13" s="92"/>
      <c r="J13" s="93"/>
      <c r="K13" s="138"/>
      <c r="L13" s="96"/>
      <c r="M13" s="92"/>
      <c r="N13" s="93"/>
      <c r="O13" s="138"/>
      <c r="P13" s="95"/>
      <c r="Q13" s="75">
        <f t="shared" si="1"/>
        <v>0</v>
      </c>
      <c r="R13" s="76">
        <f t="shared" si="1"/>
        <v>0</v>
      </c>
      <c r="S13" s="75">
        <f t="shared" si="2"/>
        <v>0</v>
      </c>
      <c r="T13" s="76">
        <f t="shared" si="3"/>
        <v>0</v>
      </c>
      <c r="U13" s="54">
        <f t="shared" si="4"/>
        <v>0</v>
      </c>
      <c r="V13" s="5">
        <f t="shared" si="5"/>
      </c>
      <c r="W13" s="5">
        <f t="shared" si="6"/>
      </c>
    </row>
    <row r="14" spans="1:23" ht="19.5" customHeight="1">
      <c r="A14" s="2"/>
      <c r="C14" s="36">
        <f t="shared" si="0"/>
        <v>4</v>
      </c>
      <c r="D14" s="5">
        <f>B5</f>
        <v>26</v>
      </c>
      <c r="E14" s="37" t="s">
        <v>3</v>
      </c>
      <c r="F14" s="5">
        <f>F12</f>
        <v>27</v>
      </c>
      <c r="G14" s="94"/>
      <c r="H14" s="96"/>
      <c r="I14" s="92"/>
      <c r="J14" s="93"/>
      <c r="K14" s="138"/>
      <c r="L14" s="96"/>
      <c r="M14" s="92"/>
      <c r="N14" s="93"/>
      <c r="O14" s="138"/>
      <c r="P14" s="95"/>
      <c r="Q14" s="75">
        <f t="shared" si="1"/>
        <v>0</v>
      </c>
      <c r="R14" s="76">
        <f t="shared" si="1"/>
        <v>0</v>
      </c>
      <c r="S14" s="75">
        <f t="shared" si="2"/>
        <v>0</v>
      </c>
      <c r="T14" s="76">
        <f t="shared" si="3"/>
        <v>0</v>
      </c>
      <c r="U14" s="54">
        <f t="shared" si="4"/>
        <v>0</v>
      </c>
      <c r="V14" s="5">
        <f t="shared" si="5"/>
      </c>
      <c r="W14" s="5">
        <f t="shared" si="6"/>
      </c>
    </row>
    <row r="15" spans="1:23" ht="19.5" customHeight="1">
      <c r="A15" s="2"/>
      <c r="C15" s="36">
        <f t="shared" si="0"/>
        <v>5</v>
      </c>
      <c r="D15" s="5">
        <f>B5</f>
        <v>26</v>
      </c>
      <c r="E15" s="37" t="s">
        <v>3</v>
      </c>
      <c r="F15" s="5">
        <f>B7</f>
        <v>28</v>
      </c>
      <c r="G15" s="94"/>
      <c r="H15" s="96"/>
      <c r="I15" s="92"/>
      <c r="J15" s="93"/>
      <c r="K15" s="138"/>
      <c r="L15" s="96"/>
      <c r="M15" s="92"/>
      <c r="N15" s="93"/>
      <c r="O15" s="138"/>
      <c r="P15" s="95"/>
      <c r="Q15" s="75">
        <f t="shared" si="1"/>
        <v>0</v>
      </c>
      <c r="R15" s="76">
        <f t="shared" si="1"/>
        <v>0</v>
      </c>
      <c r="S15" s="75">
        <f t="shared" si="2"/>
        <v>0</v>
      </c>
      <c r="T15" s="76">
        <f t="shared" si="3"/>
        <v>0</v>
      </c>
      <c r="U15" s="54">
        <f t="shared" si="4"/>
        <v>0</v>
      </c>
      <c r="V15" s="5">
        <f t="shared" si="5"/>
      </c>
      <c r="W15" s="5">
        <f t="shared" si="6"/>
      </c>
    </row>
    <row r="16" spans="1:23" ht="19.5" customHeight="1" thickBot="1">
      <c r="A16" s="2"/>
      <c r="C16" s="36">
        <f t="shared" si="0"/>
        <v>6</v>
      </c>
      <c r="D16" s="5">
        <f>B6</f>
        <v>27</v>
      </c>
      <c r="E16" s="37" t="s">
        <v>3</v>
      </c>
      <c r="F16" s="5">
        <f>B7</f>
        <v>28</v>
      </c>
      <c r="G16" s="99"/>
      <c r="H16" s="101"/>
      <c r="I16" s="97"/>
      <c r="J16" s="98"/>
      <c r="K16" s="139"/>
      <c r="L16" s="101"/>
      <c r="M16" s="97"/>
      <c r="N16" s="98"/>
      <c r="O16" s="139"/>
      <c r="P16" s="100"/>
      <c r="Q16" s="77">
        <f t="shared" si="1"/>
        <v>0</v>
      </c>
      <c r="R16" s="78">
        <f t="shared" si="1"/>
        <v>0</v>
      </c>
      <c r="S16" s="77">
        <f t="shared" si="2"/>
        <v>0</v>
      </c>
      <c r="T16" s="78">
        <f t="shared" si="3"/>
        <v>0</v>
      </c>
      <c r="U16" s="54">
        <f t="shared" si="4"/>
        <v>0</v>
      </c>
      <c r="V16" s="5">
        <f t="shared" si="5"/>
      </c>
      <c r="W16" s="5">
        <f t="shared" si="6"/>
      </c>
    </row>
    <row r="17" spans="1:3" ht="12.75">
      <c r="A17" s="2"/>
      <c r="C17" s="38"/>
    </row>
    <row r="18" spans="1:21" ht="12.75">
      <c r="A18" s="2"/>
      <c r="R18" s="79" t="s">
        <v>12</v>
      </c>
      <c r="S18" s="33">
        <f>SUM(S11:S16)</f>
        <v>0</v>
      </c>
      <c r="T18" s="33">
        <f>SUM(T11:T16)</f>
        <v>0</v>
      </c>
      <c r="U18" s="33">
        <f>SUM(U11:U16)</f>
        <v>0</v>
      </c>
    </row>
    <row r="19" spans="1:10" ht="12.75">
      <c r="A19" s="2"/>
      <c r="B19" s="5">
        <f>1+B18</f>
        <v>1</v>
      </c>
      <c r="C19" s="5"/>
      <c r="F19" s="6"/>
      <c r="G19" s="6"/>
      <c r="H19" s="6"/>
      <c r="I19" s="6"/>
      <c r="J19" s="6"/>
    </row>
    <row r="20" spans="2:10" ht="12.75">
      <c r="B20" s="5">
        <f>1+B19</f>
        <v>2</v>
      </c>
      <c r="C20" s="8"/>
      <c r="D20" s="8"/>
      <c r="E20" s="9"/>
      <c r="F20" s="9"/>
      <c r="G20" s="9"/>
      <c r="H20" s="9"/>
      <c r="I20" s="9"/>
      <c r="J20" s="10"/>
    </row>
    <row r="21" spans="2:10" ht="12.75">
      <c r="B21" s="5">
        <f>1+B20</f>
        <v>3</v>
      </c>
      <c r="C21" s="8"/>
      <c r="D21" s="8"/>
      <c r="E21" s="9"/>
      <c r="F21" s="9"/>
      <c r="G21" s="9"/>
      <c r="H21" s="9"/>
      <c r="I21" s="9"/>
      <c r="J21" s="10"/>
    </row>
    <row r="22" spans="2:10" ht="12.75">
      <c r="B22" s="5">
        <f>1+B21</f>
        <v>4</v>
      </c>
      <c r="C22" s="7"/>
      <c r="D22" s="8"/>
      <c r="E22" s="9"/>
      <c r="F22" s="9"/>
      <c r="G22" s="9"/>
      <c r="H22" s="9"/>
      <c r="I22" s="9"/>
      <c r="J22" s="9"/>
    </row>
    <row r="23" spans="3:10" ht="12.75">
      <c r="C23" s="5"/>
      <c r="E23" s="5"/>
      <c r="H23" s="5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ht="12.75">
      <c r="J27" s="27"/>
    </row>
    <row r="30" ht="12.75">
      <c r="C30" s="39"/>
    </row>
  </sheetData>
  <printOptions gridLines="1"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geOrder="overThenDown" paperSize="9" scale="92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W30"/>
  <sheetViews>
    <sheetView zoomScale="88" zoomScaleNormal="88" workbookViewId="0" topLeftCell="A1">
      <selection activeCell="B4" sqref="B4:B7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24.57421875" style="5" customWidth="1"/>
    <col min="7" max="7" width="3.7109375" style="5" customWidth="1"/>
    <col min="8" max="8" width="3.7109375" style="27" customWidth="1"/>
    <col min="9" max="9" width="3.8515625" style="5" customWidth="1"/>
    <col min="10" max="18" width="3.7109375" style="5" customWidth="1"/>
    <col min="19" max="19" width="4.140625" style="5" customWidth="1"/>
    <col min="20" max="21" width="3.7109375" style="5" customWidth="1"/>
    <col min="22" max="22" width="5.421875" style="5" customWidth="1"/>
    <col min="23" max="16384" width="9.140625" style="5" customWidth="1"/>
  </cols>
  <sheetData>
    <row r="1" spans="1:13" ht="16.5" customHeight="1">
      <c r="A1" s="4" t="str">
        <f>G2</f>
        <v>H</v>
      </c>
      <c r="B1" s="4"/>
      <c r="C1" s="4"/>
      <c r="D1" s="4"/>
      <c r="M1" s="5" t="s">
        <v>11</v>
      </c>
    </row>
    <row r="2" spans="3:7" ht="12.75">
      <c r="C2" s="28" t="s">
        <v>15</v>
      </c>
      <c r="E2" s="29"/>
      <c r="F2" s="28" t="s">
        <v>0</v>
      </c>
      <c r="G2" s="5" t="s">
        <v>23</v>
      </c>
    </row>
    <row r="3" spans="1:20" ht="12.75">
      <c r="A3" s="2"/>
      <c r="B3" s="5" t="s">
        <v>1</v>
      </c>
      <c r="E3" s="30" t="s">
        <v>93</v>
      </c>
      <c r="F3" s="5" t="s">
        <v>94</v>
      </c>
      <c r="G3" s="31"/>
      <c r="J3" s="5" t="s">
        <v>8</v>
      </c>
      <c r="M3" s="5" t="s">
        <v>56</v>
      </c>
      <c r="N3" s="5" t="s">
        <v>57</v>
      </c>
      <c r="O3" s="5" t="s">
        <v>60</v>
      </c>
      <c r="Q3" s="5" t="s">
        <v>61</v>
      </c>
      <c r="S3" s="5" t="s">
        <v>91</v>
      </c>
      <c r="T3" s="5" t="s">
        <v>92</v>
      </c>
    </row>
    <row r="4" spans="1:20" ht="19.5" customHeight="1">
      <c r="A4" s="2">
        <f>1+A3</f>
        <v>1</v>
      </c>
      <c r="B4" s="102">
        <f>C4</f>
        <v>29</v>
      </c>
      <c r="C4" s="32">
        <f>base!B31</f>
        <v>29</v>
      </c>
      <c r="E4" s="71">
        <f>M4+N4</f>
        <v>0</v>
      </c>
      <c r="F4" s="73">
        <f>M4</f>
        <v>0</v>
      </c>
      <c r="G4" s="72">
        <f>IF(V13=1,2,0)</f>
        <v>0</v>
      </c>
      <c r="H4" s="72">
        <f>IF(V12=1,2,0)</f>
        <v>0</v>
      </c>
      <c r="I4" s="72">
        <f>IF(V11=1,2,0)</f>
        <v>0</v>
      </c>
      <c r="J4" s="72">
        <f>SUM(G4:I4)</f>
        <v>0</v>
      </c>
      <c r="M4" s="5">
        <f>S11+S12+S13</f>
        <v>0</v>
      </c>
      <c r="N4" s="5">
        <f>T11+T12+T13</f>
        <v>0</v>
      </c>
      <c r="O4" s="33">
        <f>M4-N4</f>
        <v>0</v>
      </c>
      <c r="Q4" s="33">
        <f>S4-T4</f>
        <v>0</v>
      </c>
      <c r="S4" s="5">
        <f>Q11+Q12+Q13</f>
        <v>0</v>
      </c>
      <c r="T4" s="5">
        <f>R11+R12+R13</f>
        <v>0</v>
      </c>
    </row>
    <row r="5" spans="1:20" ht="19.5" customHeight="1">
      <c r="A5" s="2">
        <f>1+A4</f>
        <v>2</v>
      </c>
      <c r="B5" s="102">
        <f>C5</f>
        <v>30</v>
      </c>
      <c r="C5" s="32">
        <f>base!B32</f>
        <v>30</v>
      </c>
      <c r="E5" s="71">
        <f>M5+N5</f>
        <v>0</v>
      </c>
      <c r="F5" s="73">
        <f>M5</f>
        <v>0</v>
      </c>
      <c r="G5" s="72">
        <f>IF(V11=2,2,0)</f>
        <v>0</v>
      </c>
      <c r="H5" s="72">
        <f>IF(V14=1,2,0)</f>
        <v>0</v>
      </c>
      <c r="I5" s="72">
        <f>IF(V15=1,2,0)</f>
        <v>0</v>
      </c>
      <c r="J5" s="72">
        <f>SUM(G5:I5)</f>
        <v>0</v>
      </c>
      <c r="M5" s="5">
        <f>T11+S14+S15</f>
        <v>0</v>
      </c>
      <c r="N5" s="5">
        <f>S11+T14+T15</f>
        <v>0</v>
      </c>
      <c r="O5" s="33">
        <f>M5-N5</f>
        <v>0</v>
      </c>
      <c r="Q5" s="33">
        <f>S5-T5</f>
        <v>0</v>
      </c>
      <c r="S5" s="5">
        <f>R11+Q14+Q15</f>
        <v>0</v>
      </c>
      <c r="T5" s="5">
        <f>Q11+R14+R15</f>
        <v>0</v>
      </c>
    </row>
    <row r="6" spans="1:20" ht="19.5" customHeight="1">
      <c r="A6" s="2">
        <f>1+A5</f>
        <v>3</v>
      </c>
      <c r="B6" s="102">
        <f>C6</f>
        <v>31</v>
      </c>
      <c r="C6" s="32">
        <f>base!B33</f>
        <v>31</v>
      </c>
      <c r="E6" s="71">
        <f>M6+N6</f>
        <v>0</v>
      </c>
      <c r="F6" s="73">
        <f>M6</f>
        <v>0</v>
      </c>
      <c r="G6" s="73">
        <f>IF(V12=2,2,0)</f>
        <v>0</v>
      </c>
      <c r="H6" s="72">
        <f>IF(V14=2,2,0)</f>
        <v>0</v>
      </c>
      <c r="I6" s="72">
        <f>IF(V16=1,2,0)</f>
        <v>0</v>
      </c>
      <c r="J6" s="72">
        <f>SUM(G6:I6)</f>
        <v>0</v>
      </c>
      <c r="M6" s="5">
        <f>T12+T14+S16</f>
        <v>0</v>
      </c>
      <c r="N6" s="5">
        <f>S12+S14+T16</f>
        <v>0</v>
      </c>
      <c r="O6" s="33">
        <f>M6-N6</f>
        <v>0</v>
      </c>
      <c r="Q6" s="33">
        <f>S6-T6</f>
        <v>0</v>
      </c>
      <c r="S6" s="5">
        <f>R12+R14+Q16</f>
        <v>0</v>
      </c>
      <c r="T6" s="5">
        <f>Q12+Q14+R16</f>
        <v>0</v>
      </c>
    </row>
    <row r="7" spans="1:20" ht="19.5" customHeight="1">
      <c r="A7" s="2">
        <f>1+A6</f>
        <v>4</v>
      </c>
      <c r="B7" s="102">
        <f>C7</f>
        <v>32</v>
      </c>
      <c r="C7" s="32">
        <f>base!B34</f>
        <v>32</v>
      </c>
      <c r="E7" s="71">
        <f>M7+N7</f>
        <v>0</v>
      </c>
      <c r="F7" s="73">
        <f>M7</f>
        <v>0</v>
      </c>
      <c r="G7" s="72">
        <f>IF(V16=2,2,0)</f>
        <v>0</v>
      </c>
      <c r="H7" s="72">
        <f>IF(V15=2,2,0)</f>
        <v>0</v>
      </c>
      <c r="I7" s="72">
        <f>IF(V13=2,2,0)</f>
        <v>0</v>
      </c>
      <c r="J7" s="72">
        <f>SUM(G7:I7)</f>
        <v>0</v>
      </c>
      <c r="M7" s="5">
        <f>T13+T15+T16</f>
        <v>0</v>
      </c>
      <c r="N7" s="5">
        <f>S13+S15+S16</f>
        <v>0</v>
      </c>
      <c r="O7" s="33">
        <f>M7-N7</f>
        <v>0</v>
      </c>
      <c r="Q7" s="33">
        <f>S7-T7</f>
        <v>0</v>
      </c>
      <c r="S7" s="5">
        <f>R13+R15+R16</f>
        <v>0</v>
      </c>
      <c r="T7" s="5">
        <f>Q13+Q15+Q16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2" ht="13.5" thickBot="1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</row>
    <row r="11" spans="1:23" ht="19.5" customHeight="1">
      <c r="A11" s="2"/>
      <c r="C11" s="36">
        <f aca="true" t="shared" si="0" ref="C11:C16">1+C10</f>
        <v>1</v>
      </c>
      <c r="D11" s="5">
        <f>B4</f>
        <v>29</v>
      </c>
      <c r="E11" s="37" t="s">
        <v>3</v>
      </c>
      <c r="F11" s="5">
        <f>B5</f>
        <v>30</v>
      </c>
      <c r="G11" s="89"/>
      <c r="H11" s="91"/>
      <c r="I11" s="87"/>
      <c r="J11" s="88"/>
      <c r="K11" s="137"/>
      <c r="L11" s="91"/>
      <c r="M11" s="87"/>
      <c r="N11" s="88"/>
      <c r="O11" s="137"/>
      <c r="P11" s="90"/>
      <c r="Q11" s="75">
        <f aca="true" t="shared" si="1" ref="Q11:R16">G11+I11+K11+M11+O11</f>
        <v>0</v>
      </c>
      <c r="R11" s="76">
        <f t="shared" si="1"/>
        <v>0</v>
      </c>
      <c r="S11" s="75">
        <f aca="true" t="shared" si="2" ref="S11:S16">IF(G11&gt;H11,1,0)+IF(I11&gt;J11,1,0)+IF(K11&gt;L11,1,0)+IF(M11&gt;N11,1,0)+IF(O11&gt;P11,1,0)</f>
        <v>0</v>
      </c>
      <c r="T11" s="76">
        <f aca="true" t="shared" si="3" ref="T11:T16">IF(G11&lt;H11,1,0)+IF(I11&lt;J11,1,0)+IF(K11&lt;L11,1,0)+IF(M11&lt;N11,1,0)+IF(O11&lt;P11,1,0)</f>
        <v>0</v>
      </c>
      <c r="U11" s="54">
        <f aca="true" t="shared" si="4" ref="U11:U16">T11+S11</f>
        <v>0</v>
      </c>
      <c r="V11" s="5">
        <f aca="true" t="shared" si="5" ref="V11:V16">IF(AND(T11=0,S11=0),"",IF(S11&gt;T11,1,2))</f>
      </c>
      <c r="W11" s="5">
        <f aca="true" t="shared" si="6" ref="W11:W16">IF(V11="","",IF(V11=1,D11,F11))</f>
      </c>
    </row>
    <row r="12" spans="1:23" ht="19.5" customHeight="1">
      <c r="A12" s="2"/>
      <c r="C12" s="36">
        <f t="shared" si="0"/>
        <v>2</v>
      </c>
      <c r="D12" s="5">
        <f>B4</f>
        <v>29</v>
      </c>
      <c r="E12" s="37" t="s">
        <v>3</v>
      </c>
      <c r="F12" s="35">
        <f>B6</f>
        <v>31</v>
      </c>
      <c r="G12" s="94"/>
      <c r="H12" s="96"/>
      <c r="I12" s="92"/>
      <c r="J12" s="93"/>
      <c r="K12" s="138"/>
      <c r="L12" s="96"/>
      <c r="M12" s="92"/>
      <c r="N12" s="93"/>
      <c r="O12" s="138"/>
      <c r="P12" s="95"/>
      <c r="Q12" s="75">
        <f t="shared" si="1"/>
        <v>0</v>
      </c>
      <c r="R12" s="76">
        <f t="shared" si="1"/>
        <v>0</v>
      </c>
      <c r="S12" s="75">
        <f t="shared" si="2"/>
        <v>0</v>
      </c>
      <c r="T12" s="76">
        <f t="shared" si="3"/>
        <v>0</v>
      </c>
      <c r="U12" s="54">
        <f t="shared" si="4"/>
        <v>0</v>
      </c>
      <c r="V12" s="5">
        <f t="shared" si="5"/>
      </c>
      <c r="W12" s="5">
        <f t="shared" si="6"/>
      </c>
    </row>
    <row r="13" spans="1:23" ht="19.5" customHeight="1">
      <c r="A13" s="2"/>
      <c r="C13" s="36">
        <f t="shared" si="0"/>
        <v>3</v>
      </c>
      <c r="D13" s="5">
        <f>B4</f>
        <v>29</v>
      </c>
      <c r="E13" s="37" t="s">
        <v>3</v>
      </c>
      <c r="F13" s="5">
        <f>B7</f>
        <v>32</v>
      </c>
      <c r="G13" s="94"/>
      <c r="H13" s="96"/>
      <c r="I13" s="92"/>
      <c r="J13" s="93"/>
      <c r="K13" s="138"/>
      <c r="L13" s="96"/>
      <c r="M13" s="92"/>
      <c r="N13" s="93"/>
      <c r="O13" s="138"/>
      <c r="P13" s="95"/>
      <c r="Q13" s="75">
        <f t="shared" si="1"/>
        <v>0</v>
      </c>
      <c r="R13" s="76">
        <f t="shared" si="1"/>
        <v>0</v>
      </c>
      <c r="S13" s="75">
        <f t="shared" si="2"/>
        <v>0</v>
      </c>
      <c r="T13" s="76">
        <f t="shared" si="3"/>
        <v>0</v>
      </c>
      <c r="U13" s="54">
        <f t="shared" si="4"/>
        <v>0</v>
      </c>
      <c r="V13" s="5">
        <f t="shared" si="5"/>
      </c>
      <c r="W13" s="5">
        <f t="shared" si="6"/>
      </c>
    </row>
    <row r="14" spans="1:23" ht="19.5" customHeight="1">
      <c r="A14" s="2"/>
      <c r="C14" s="36">
        <f t="shared" si="0"/>
        <v>4</v>
      </c>
      <c r="D14" s="5">
        <f>B5</f>
        <v>30</v>
      </c>
      <c r="E14" s="37" t="s">
        <v>3</v>
      </c>
      <c r="F14" s="5">
        <f>F12</f>
        <v>31</v>
      </c>
      <c r="G14" s="94"/>
      <c r="H14" s="96"/>
      <c r="I14" s="92"/>
      <c r="J14" s="93"/>
      <c r="K14" s="138"/>
      <c r="L14" s="96"/>
      <c r="M14" s="92"/>
      <c r="N14" s="93"/>
      <c r="O14" s="138"/>
      <c r="P14" s="95"/>
      <c r="Q14" s="75">
        <f t="shared" si="1"/>
        <v>0</v>
      </c>
      <c r="R14" s="76">
        <f t="shared" si="1"/>
        <v>0</v>
      </c>
      <c r="S14" s="75">
        <f t="shared" si="2"/>
        <v>0</v>
      </c>
      <c r="T14" s="76">
        <f t="shared" si="3"/>
        <v>0</v>
      </c>
      <c r="U14" s="54">
        <f t="shared" si="4"/>
        <v>0</v>
      </c>
      <c r="V14" s="5">
        <f t="shared" si="5"/>
      </c>
      <c r="W14" s="5">
        <f t="shared" si="6"/>
      </c>
    </row>
    <row r="15" spans="1:23" ht="19.5" customHeight="1">
      <c r="A15" s="2"/>
      <c r="C15" s="36">
        <f t="shared" si="0"/>
        <v>5</v>
      </c>
      <c r="D15" s="5">
        <f>B5</f>
        <v>30</v>
      </c>
      <c r="E15" s="37" t="s">
        <v>3</v>
      </c>
      <c r="F15" s="5">
        <f>B7</f>
        <v>32</v>
      </c>
      <c r="G15" s="94"/>
      <c r="H15" s="96"/>
      <c r="I15" s="92"/>
      <c r="J15" s="93"/>
      <c r="K15" s="138"/>
      <c r="L15" s="96"/>
      <c r="M15" s="92"/>
      <c r="N15" s="93"/>
      <c r="O15" s="138"/>
      <c r="P15" s="95"/>
      <c r="Q15" s="75">
        <f t="shared" si="1"/>
        <v>0</v>
      </c>
      <c r="R15" s="76">
        <f t="shared" si="1"/>
        <v>0</v>
      </c>
      <c r="S15" s="75">
        <f t="shared" si="2"/>
        <v>0</v>
      </c>
      <c r="T15" s="76">
        <f t="shared" si="3"/>
        <v>0</v>
      </c>
      <c r="U15" s="54">
        <f t="shared" si="4"/>
        <v>0</v>
      </c>
      <c r="V15" s="5">
        <f t="shared" si="5"/>
      </c>
      <c r="W15" s="5">
        <f t="shared" si="6"/>
      </c>
    </row>
    <row r="16" spans="1:23" ht="19.5" customHeight="1" thickBot="1">
      <c r="A16" s="2"/>
      <c r="C16" s="36">
        <f t="shared" si="0"/>
        <v>6</v>
      </c>
      <c r="D16" s="5">
        <f>B6</f>
        <v>31</v>
      </c>
      <c r="E16" s="37" t="s">
        <v>3</v>
      </c>
      <c r="F16" s="5">
        <f>B7</f>
        <v>32</v>
      </c>
      <c r="G16" s="99"/>
      <c r="H16" s="101"/>
      <c r="I16" s="97"/>
      <c r="J16" s="98"/>
      <c r="K16" s="139"/>
      <c r="L16" s="101"/>
      <c r="M16" s="97"/>
      <c r="N16" s="98"/>
      <c r="O16" s="139"/>
      <c r="P16" s="100"/>
      <c r="Q16" s="77">
        <f t="shared" si="1"/>
        <v>0</v>
      </c>
      <c r="R16" s="78">
        <f t="shared" si="1"/>
        <v>0</v>
      </c>
      <c r="S16" s="77">
        <f t="shared" si="2"/>
        <v>0</v>
      </c>
      <c r="T16" s="78">
        <f t="shared" si="3"/>
        <v>0</v>
      </c>
      <c r="U16" s="54">
        <f t="shared" si="4"/>
        <v>0</v>
      </c>
      <c r="V16" s="5">
        <f t="shared" si="5"/>
      </c>
      <c r="W16" s="5">
        <f t="shared" si="6"/>
      </c>
    </row>
    <row r="17" spans="1:3" ht="12.75">
      <c r="A17" s="2"/>
      <c r="C17" s="38"/>
    </row>
    <row r="18" spans="1:21" ht="12.75">
      <c r="A18" s="2"/>
      <c r="R18" s="79" t="s">
        <v>12</v>
      </c>
      <c r="S18" s="33">
        <f>SUM(S11:S16)</f>
        <v>0</v>
      </c>
      <c r="T18" s="33">
        <f>SUM(T11:T16)</f>
        <v>0</v>
      </c>
      <c r="U18" s="33">
        <f>SUM(U11:U16)</f>
        <v>0</v>
      </c>
    </row>
    <row r="19" spans="1:10" ht="12.75">
      <c r="A19" s="2"/>
      <c r="B19" s="5">
        <f>1+B18</f>
        <v>1</v>
      </c>
      <c r="C19" s="5"/>
      <c r="F19" s="6"/>
      <c r="G19" s="6"/>
      <c r="H19" s="6"/>
      <c r="I19" s="6"/>
      <c r="J19" s="6"/>
    </row>
    <row r="20" spans="2:10" ht="12.75">
      <c r="B20" s="5">
        <f>1+B19</f>
        <v>2</v>
      </c>
      <c r="C20" s="8"/>
      <c r="D20" s="8"/>
      <c r="E20" s="9"/>
      <c r="F20" s="9"/>
      <c r="G20" s="9"/>
      <c r="H20" s="9"/>
      <c r="I20" s="9"/>
      <c r="J20" s="10"/>
    </row>
    <row r="21" spans="2:10" ht="12.75">
      <c r="B21" s="5">
        <f>1+B20</f>
        <v>3</v>
      </c>
      <c r="C21" s="8"/>
      <c r="D21" s="8"/>
      <c r="E21" s="9"/>
      <c r="F21" s="9"/>
      <c r="G21" s="9"/>
      <c r="H21" s="9"/>
      <c r="I21" s="9"/>
      <c r="J21" s="10"/>
    </row>
    <row r="22" spans="2:10" ht="12.75">
      <c r="B22" s="5">
        <f>1+B21</f>
        <v>4</v>
      </c>
      <c r="C22" s="7"/>
      <c r="D22" s="8"/>
      <c r="E22" s="9"/>
      <c r="F22" s="9"/>
      <c r="G22" s="9"/>
      <c r="H22" s="9"/>
      <c r="I22" s="9"/>
      <c r="J22" s="9"/>
    </row>
    <row r="23" spans="3:8" ht="12.75">
      <c r="C23" s="5"/>
      <c r="E23" s="5"/>
      <c r="H23" s="5"/>
    </row>
    <row r="24" spans="1:20" ht="15">
      <c r="A24" s="2"/>
      <c r="B24" s="125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</row>
    <row r="25" spans="1:20" ht="15">
      <c r="A25" s="2"/>
      <c r="B25" s="125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</row>
    <row r="26" spans="2:20" ht="15">
      <c r="B26" s="125"/>
      <c r="C26" s="130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</row>
    <row r="27" spans="2:20" ht="15">
      <c r="B27" s="125"/>
      <c r="C27" s="130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</row>
    <row r="30" ht="12.75">
      <c r="C30" s="39"/>
    </row>
  </sheetData>
  <printOptions gridLines="1"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geOrder="overThenDown" paperSize="9" scale="91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5"/>
  <dimension ref="A1:W30"/>
  <sheetViews>
    <sheetView workbookViewId="0" topLeftCell="A5">
      <selection activeCell="B18" sqref="B18:P32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24.140625" style="5" customWidth="1"/>
    <col min="7" max="7" width="3.7109375" style="5" customWidth="1"/>
    <col min="8" max="8" width="3.7109375" style="27" customWidth="1"/>
    <col min="9" max="18" width="3.7109375" style="5" customWidth="1"/>
    <col min="19" max="19" width="4.140625" style="5" customWidth="1"/>
    <col min="20" max="21" width="3.7109375" style="5" customWidth="1"/>
    <col min="22" max="22" width="5.421875" style="5" customWidth="1"/>
    <col min="23" max="16384" width="9.140625" style="5" customWidth="1"/>
  </cols>
  <sheetData>
    <row r="1" spans="1:13" ht="16.5" customHeight="1">
      <c r="A1" s="4" t="str">
        <f>G2</f>
        <v>I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5" t="s">
        <v>24</v>
      </c>
    </row>
    <row r="3" spans="1:10" ht="12.75">
      <c r="A3" s="2"/>
      <c r="B3" s="5" t="s">
        <v>1</v>
      </c>
      <c r="E3" s="30" t="s">
        <v>9</v>
      </c>
      <c r="F3" s="5" t="s">
        <v>10</v>
      </c>
      <c r="G3" s="31"/>
      <c r="J3" s="5" t="s">
        <v>8</v>
      </c>
    </row>
    <row r="4" spans="1:10" ht="19.5" customHeight="1">
      <c r="A4" s="2">
        <f>1+A3</f>
        <v>1</v>
      </c>
      <c r="B4" s="50">
        <f>C4</f>
        <v>33</v>
      </c>
      <c r="C4" s="32">
        <f>base!B35</f>
        <v>33</v>
      </c>
      <c r="E4" s="40">
        <f>G11+I11+K11+M11+O11+G12+I12+K12+M12+O12+G13+I13+K13+M13+O13</f>
        <v>33</v>
      </c>
      <c r="F4" s="41">
        <f>IF(Q11&gt;R11,S11,0)+IF(Q12&gt;R12,S12,0)+IF(Q13&gt;R13,S13,0)</f>
        <v>3</v>
      </c>
      <c r="G4" s="42">
        <f>IF(Q11&gt;R11,2,0)</f>
        <v>2</v>
      </c>
      <c r="H4" s="42">
        <f>IF(Q12&gt;R12,2,0)</f>
        <v>2</v>
      </c>
      <c r="I4" s="42">
        <f>IF(Q13&gt;R13,2,0)</f>
        <v>2</v>
      </c>
      <c r="J4" s="42">
        <f>SUM(G4:I4)</f>
        <v>6</v>
      </c>
    </row>
    <row r="5" spans="1:10" ht="19.5" customHeight="1">
      <c r="A5" s="2">
        <f>1+A4</f>
        <v>2</v>
      </c>
      <c r="B5" s="50">
        <f>C5</f>
        <v>34</v>
      </c>
      <c r="C5" s="32">
        <f>base!B36</f>
        <v>34</v>
      </c>
      <c r="E5" s="40">
        <f>H11+J11+L11+N11+P11+G14+I14+K14+M14+O14+G15+I15+K15+M15+O15</f>
        <v>30</v>
      </c>
      <c r="F5" s="43">
        <f>IF(R11&gt;Q11,S11)+IF(Q14&gt;R14,S14,0)+IF(Q15&gt;R15,S15,0)</f>
        <v>2</v>
      </c>
      <c r="G5" s="42">
        <f>IF(R11&gt;Q11,Q112,0)</f>
        <v>0</v>
      </c>
      <c r="H5" s="42">
        <f>IF(Q14&gt;R14,2,0)</f>
        <v>2</v>
      </c>
      <c r="I5" s="42">
        <f>IF(Q15&gt;R15,2,0)</f>
        <v>2</v>
      </c>
      <c r="J5" s="42">
        <f>SUM(G5:I5)</f>
        <v>4</v>
      </c>
    </row>
    <row r="6" spans="1:10" ht="19.5" customHeight="1">
      <c r="A6" s="2">
        <f>1+A5</f>
        <v>3</v>
      </c>
      <c r="B6" s="50">
        <f>C6</f>
        <v>35</v>
      </c>
      <c r="C6" s="32">
        <f>base!B37</f>
        <v>35</v>
      </c>
      <c r="E6" s="40">
        <f>H12+J12+L12+N12+P12+H14+J14+L14+N14+P14+G16+I16+K16+M16+O16</f>
        <v>27</v>
      </c>
      <c r="F6" s="41">
        <f>IF(R11&gt;Q11,S11,0)+IF(Q14&gt;R14,S14,0)+IF(Q15&gt;R15,S15,0)</f>
        <v>2</v>
      </c>
      <c r="G6" s="44">
        <f>IF(R12&gt;Q12,2,0)</f>
        <v>0</v>
      </c>
      <c r="H6" s="42">
        <f>IF(Q15&gt;R15,2,0)</f>
        <v>2</v>
      </c>
      <c r="I6" s="42">
        <f>IF(Q16&gt;R16,2,0)</f>
        <v>2</v>
      </c>
      <c r="J6" s="42">
        <f>SUM(G6:I6)</f>
        <v>4</v>
      </c>
    </row>
    <row r="7" spans="1:10" ht="19.5" customHeight="1">
      <c r="A7" s="2">
        <f>1+A6</f>
        <v>4</v>
      </c>
      <c r="B7" s="50">
        <f>C7</f>
        <v>36</v>
      </c>
      <c r="C7" s="32">
        <f>base!B38</f>
        <v>36</v>
      </c>
      <c r="E7" s="40">
        <f>H13+J13+L13+N13+P13+H15+J15+L15+N15+P15+H16+J16+L16+N16+P16</f>
        <v>24</v>
      </c>
      <c r="F7" s="43">
        <f>IF(R13&gt;Q13,S13,0)+IF(R15&gt;Q15,S15,0)+IF(R16&gt;Q16,S16,0)</f>
        <v>0</v>
      </c>
      <c r="G7" s="42">
        <f>IF(R13&gt;Q13,2,0)</f>
        <v>0</v>
      </c>
      <c r="H7" s="42">
        <f>IF(R15&gt;Q15,2,0)</f>
        <v>0</v>
      </c>
      <c r="I7" s="42">
        <f>IF(R16&gt;Q16,2,0)</f>
        <v>0</v>
      </c>
      <c r="J7" s="42">
        <f>SUM(G7:I7)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2" ht="12.75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</row>
    <row r="11" spans="1:23" ht="19.5" customHeight="1">
      <c r="A11" s="2"/>
      <c r="C11" s="36">
        <f aca="true" t="shared" si="0" ref="C11:C16">1+C10</f>
        <v>1</v>
      </c>
      <c r="D11" s="5">
        <f>B4</f>
        <v>33</v>
      </c>
      <c r="E11" s="37" t="s">
        <v>3</v>
      </c>
      <c r="F11" s="5">
        <f>B5</f>
        <v>34</v>
      </c>
      <c r="G11" s="62">
        <v>11</v>
      </c>
      <c r="H11" s="62">
        <v>8</v>
      </c>
      <c r="I11" s="46"/>
      <c r="J11" s="46"/>
      <c r="K11" s="45"/>
      <c r="L11" s="45"/>
      <c r="M11" s="46"/>
      <c r="N11" s="46"/>
      <c r="O11" s="45"/>
      <c r="P11" s="45"/>
      <c r="Q11" s="56">
        <f aca="true" t="shared" si="1" ref="Q11:R16">G11+I11+K11+M11+O11</f>
        <v>11</v>
      </c>
      <c r="R11" s="57">
        <f t="shared" si="1"/>
        <v>8</v>
      </c>
      <c r="S11" s="56">
        <f aca="true" t="shared" si="2" ref="S11:S16">IF(G11&gt;H11,1,0)+IF(I11&gt;J11,1,0)+IF(K11&gt;L11,1,0)+IF(M11&gt;N11,1,0)+IF(O11&gt;P11,1,0)</f>
        <v>1</v>
      </c>
      <c r="T11" s="57">
        <f aca="true" t="shared" si="3" ref="T11:T16">IF(G11&lt;H11,1,0)+IF(I11&lt;J11,1,0)+IF(K11&lt;L11,1,0)+IF(M11&lt;N11,1,0)+IF(O11&lt;P11,1,0)</f>
        <v>0</v>
      </c>
      <c r="U11" s="58">
        <f aca="true" t="shared" si="4" ref="U11:U16">T11+S11</f>
        <v>1</v>
      </c>
      <c r="V11" s="5">
        <f aca="true" t="shared" si="5" ref="V11:V16">IF(AND(T11=0,S11=0),"",IF(S11&gt;T11,1,2))</f>
        <v>1</v>
      </c>
      <c r="W11" s="5">
        <f aca="true" t="shared" si="6" ref="W11:W16">IF(V11="","",IF(V11=1,D11,F11))</f>
        <v>33</v>
      </c>
    </row>
    <row r="12" spans="1:23" ht="19.5" customHeight="1">
      <c r="A12" s="2"/>
      <c r="C12" s="36">
        <f t="shared" si="0"/>
        <v>2</v>
      </c>
      <c r="D12" s="5">
        <f>B4</f>
        <v>33</v>
      </c>
      <c r="E12" s="37" t="s">
        <v>3</v>
      </c>
      <c r="F12" s="35">
        <f>B6</f>
        <v>35</v>
      </c>
      <c r="G12" s="62">
        <v>11</v>
      </c>
      <c r="H12" s="62">
        <v>8</v>
      </c>
      <c r="I12" s="46"/>
      <c r="J12" s="46"/>
      <c r="K12" s="45"/>
      <c r="L12" s="45"/>
      <c r="M12" s="46"/>
      <c r="N12" s="46"/>
      <c r="O12" s="45"/>
      <c r="P12" s="45"/>
      <c r="Q12" s="56">
        <f t="shared" si="1"/>
        <v>11</v>
      </c>
      <c r="R12" s="57">
        <f t="shared" si="1"/>
        <v>8</v>
      </c>
      <c r="S12" s="56">
        <f t="shared" si="2"/>
        <v>1</v>
      </c>
      <c r="T12" s="57">
        <f t="shared" si="3"/>
        <v>0</v>
      </c>
      <c r="U12" s="58">
        <f t="shared" si="4"/>
        <v>1</v>
      </c>
      <c r="V12" s="5">
        <f t="shared" si="5"/>
        <v>1</v>
      </c>
      <c r="W12" s="5">
        <f t="shared" si="6"/>
        <v>33</v>
      </c>
    </row>
    <row r="13" spans="1:23" ht="19.5" customHeight="1">
      <c r="A13" s="2"/>
      <c r="C13" s="36">
        <f t="shared" si="0"/>
        <v>3</v>
      </c>
      <c r="D13" s="5">
        <f>B4</f>
        <v>33</v>
      </c>
      <c r="E13" s="37" t="s">
        <v>3</v>
      </c>
      <c r="F13" s="5">
        <f>B7</f>
        <v>36</v>
      </c>
      <c r="G13" s="62">
        <v>11</v>
      </c>
      <c r="H13" s="62">
        <v>8</v>
      </c>
      <c r="I13" s="46"/>
      <c r="J13" s="46"/>
      <c r="K13" s="45"/>
      <c r="L13" s="45"/>
      <c r="M13" s="46"/>
      <c r="N13" s="46"/>
      <c r="O13" s="45"/>
      <c r="P13" s="45"/>
      <c r="Q13" s="56">
        <f t="shared" si="1"/>
        <v>11</v>
      </c>
      <c r="R13" s="57">
        <f t="shared" si="1"/>
        <v>8</v>
      </c>
      <c r="S13" s="56">
        <f t="shared" si="2"/>
        <v>1</v>
      </c>
      <c r="T13" s="57">
        <f t="shared" si="3"/>
        <v>0</v>
      </c>
      <c r="U13" s="58">
        <f t="shared" si="4"/>
        <v>1</v>
      </c>
      <c r="V13" s="5">
        <f t="shared" si="5"/>
        <v>1</v>
      </c>
      <c r="W13" s="5">
        <f t="shared" si="6"/>
        <v>33</v>
      </c>
    </row>
    <row r="14" spans="1:23" ht="19.5" customHeight="1">
      <c r="A14" s="2"/>
      <c r="C14" s="36">
        <f t="shared" si="0"/>
        <v>4</v>
      </c>
      <c r="D14" s="5">
        <f>B5</f>
        <v>34</v>
      </c>
      <c r="E14" s="37" t="s">
        <v>3</v>
      </c>
      <c r="F14" s="5">
        <f>F12</f>
        <v>35</v>
      </c>
      <c r="G14" s="62">
        <v>11</v>
      </c>
      <c r="H14" s="62">
        <v>8</v>
      </c>
      <c r="I14" s="46"/>
      <c r="J14" s="46"/>
      <c r="K14" s="45"/>
      <c r="L14" s="45"/>
      <c r="M14" s="46"/>
      <c r="N14" s="46"/>
      <c r="O14" s="45"/>
      <c r="P14" s="45"/>
      <c r="Q14" s="56">
        <f t="shared" si="1"/>
        <v>11</v>
      </c>
      <c r="R14" s="57">
        <f t="shared" si="1"/>
        <v>8</v>
      </c>
      <c r="S14" s="56">
        <f t="shared" si="2"/>
        <v>1</v>
      </c>
      <c r="T14" s="57">
        <f t="shared" si="3"/>
        <v>0</v>
      </c>
      <c r="U14" s="58">
        <f t="shared" si="4"/>
        <v>1</v>
      </c>
      <c r="V14" s="5">
        <f t="shared" si="5"/>
        <v>1</v>
      </c>
      <c r="W14" s="5">
        <f t="shared" si="6"/>
        <v>34</v>
      </c>
    </row>
    <row r="15" spans="1:23" ht="19.5" customHeight="1">
      <c r="A15" s="2"/>
      <c r="C15" s="36">
        <f t="shared" si="0"/>
        <v>5</v>
      </c>
      <c r="D15" s="5">
        <f>B5</f>
        <v>34</v>
      </c>
      <c r="E15" s="37" t="s">
        <v>3</v>
      </c>
      <c r="F15" s="5">
        <f>B7</f>
        <v>36</v>
      </c>
      <c r="G15" s="62">
        <v>11</v>
      </c>
      <c r="H15" s="62">
        <v>8</v>
      </c>
      <c r="I15" s="46"/>
      <c r="J15" s="46"/>
      <c r="K15" s="45"/>
      <c r="L15" s="45"/>
      <c r="M15" s="46"/>
      <c r="N15" s="46"/>
      <c r="O15" s="45"/>
      <c r="P15" s="45"/>
      <c r="Q15" s="56">
        <f t="shared" si="1"/>
        <v>11</v>
      </c>
      <c r="R15" s="57">
        <f t="shared" si="1"/>
        <v>8</v>
      </c>
      <c r="S15" s="56">
        <f t="shared" si="2"/>
        <v>1</v>
      </c>
      <c r="T15" s="57">
        <f t="shared" si="3"/>
        <v>0</v>
      </c>
      <c r="U15" s="58">
        <f t="shared" si="4"/>
        <v>1</v>
      </c>
      <c r="V15" s="5">
        <f t="shared" si="5"/>
        <v>1</v>
      </c>
      <c r="W15" s="5">
        <f t="shared" si="6"/>
        <v>34</v>
      </c>
    </row>
    <row r="16" spans="1:23" ht="19.5" customHeight="1" thickBot="1">
      <c r="A16" s="2"/>
      <c r="C16" s="36">
        <f t="shared" si="0"/>
        <v>6</v>
      </c>
      <c r="D16" s="5">
        <f>B6</f>
        <v>35</v>
      </c>
      <c r="E16" s="37" t="s">
        <v>3</v>
      </c>
      <c r="F16" s="5">
        <f>B7</f>
        <v>36</v>
      </c>
      <c r="G16" s="62">
        <v>11</v>
      </c>
      <c r="H16" s="62">
        <v>8</v>
      </c>
      <c r="I16" s="46"/>
      <c r="J16" s="46"/>
      <c r="K16" s="45"/>
      <c r="L16" s="45"/>
      <c r="M16" s="46"/>
      <c r="N16" s="46"/>
      <c r="O16" s="45"/>
      <c r="P16" s="45"/>
      <c r="Q16" s="59">
        <f t="shared" si="1"/>
        <v>11</v>
      </c>
      <c r="R16" s="60">
        <f t="shared" si="1"/>
        <v>8</v>
      </c>
      <c r="S16" s="59">
        <f t="shared" si="2"/>
        <v>1</v>
      </c>
      <c r="T16" s="60">
        <f t="shared" si="3"/>
        <v>0</v>
      </c>
      <c r="U16" s="58">
        <f t="shared" si="4"/>
        <v>1</v>
      </c>
      <c r="V16" s="5">
        <f t="shared" si="5"/>
        <v>1</v>
      </c>
      <c r="W16" s="5">
        <f t="shared" si="6"/>
        <v>35</v>
      </c>
    </row>
    <row r="17" spans="1:21" ht="12.75">
      <c r="A17" s="2"/>
      <c r="C17" s="38"/>
      <c r="G17" s="47"/>
      <c r="H17" s="48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</row>
    <row r="18" spans="1:21" ht="12.75">
      <c r="A18" s="2"/>
      <c r="G18" s="47"/>
      <c r="H18" s="48"/>
      <c r="I18" s="47"/>
      <c r="J18" s="47"/>
      <c r="K18" s="47"/>
      <c r="L18" s="47"/>
      <c r="M18" s="47"/>
      <c r="N18" s="47"/>
      <c r="O18" s="47"/>
      <c r="P18" s="47"/>
      <c r="Q18" s="47"/>
      <c r="R18" s="49" t="s">
        <v>12</v>
      </c>
      <c r="S18" s="43">
        <f>SUM(S11:S16)</f>
        <v>6</v>
      </c>
      <c r="T18" s="43">
        <f>SUM(T11:T16)</f>
        <v>0</v>
      </c>
      <c r="U18" s="43">
        <f>SUM(U11:U16)</f>
        <v>6</v>
      </c>
    </row>
    <row r="19" spans="1:10" ht="12.75">
      <c r="A19" s="2"/>
      <c r="C19" s="5"/>
      <c r="F19" s="6"/>
      <c r="G19" s="6"/>
      <c r="H19" s="6"/>
      <c r="I19" s="6"/>
      <c r="J19" s="6"/>
    </row>
    <row r="20" spans="3:10" ht="12.75">
      <c r="C20" s="8"/>
      <c r="D20" s="8"/>
      <c r="E20" s="9"/>
      <c r="F20" s="9"/>
      <c r="G20" s="9"/>
      <c r="H20" s="9"/>
      <c r="I20" s="9"/>
      <c r="J20" s="10"/>
    </row>
    <row r="21" spans="3:10" ht="12.75">
      <c r="C21" s="8"/>
      <c r="D21" s="8"/>
      <c r="E21" s="9"/>
      <c r="F21" s="9"/>
      <c r="G21" s="9"/>
      <c r="H21" s="9"/>
      <c r="I21" s="9"/>
      <c r="J21" s="10"/>
    </row>
    <row r="22" spans="3:10" ht="12.75">
      <c r="C22" s="7"/>
      <c r="D22" s="8"/>
      <c r="E22" s="9"/>
      <c r="F22" s="9"/>
      <c r="G22" s="9"/>
      <c r="H22" s="9"/>
      <c r="I22" s="9"/>
      <c r="J22" s="9"/>
    </row>
    <row r="23" spans="3:10" ht="12.75">
      <c r="C23" s="5"/>
      <c r="E23" s="5"/>
      <c r="H23" s="5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ht="12.75">
      <c r="J27" s="27"/>
    </row>
    <row r="30" ht="12.75">
      <c r="C30" s="39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Z32"/>
  <sheetViews>
    <sheetView workbookViewId="0" topLeftCell="A1">
      <selection activeCell="F13" sqref="F13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18.7109375" style="5" customWidth="1"/>
    <col min="7" max="7" width="3.7109375" style="5" customWidth="1"/>
    <col min="8" max="8" width="3.8515625" style="27" customWidth="1"/>
    <col min="9" max="18" width="3.7109375" style="5" customWidth="1"/>
    <col min="19" max="19" width="4.140625" style="5" customWidth="1"/>
    <col min="20" max="21" width="3.7109375" style="5" customWidth="1"/>
    <col min="22" max="22" width="5.421875" style="5" customWidth="1"/>
    <col min="23" max="16384" width="9.140625" style="5" customWidth="1"/>
  </cols>
  <sheetData>
    <row r="1" spans="1:13" ht="16.5" customHeight="1">
      <c r="A1" s="37" t="s">
        <v>40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6" t="s">
        <v>38</v>
      </c>
    </row>
    <row r="3" spans="1:18" ht="12.75">
      <c r="A3" s="2"/>
      <c r="B3" s="5" t="s">
        <v>1</v>
      </c>
      <c r="D3" s="79" t="s">
        <v>59</v>
      </c>
      <c r="E3" s="30" t="s">
        <v>58</v>
      </c>
      <c r="F3" s="5" t="s">
        <v>55</v>
      </c>
      <c r="G3" s="5" t="s">
        <v>56</v>
      </c>
      <c r="H3" s="27" t="s">
        <v>57</v>
      </c>
      <c r="J3" s="31" t="s">
        <v>52</v>
      </c>
      <c r="K3" s="27" t="s">
        <v>53</v>
      </c>
      <c r="L3" s="5" t="s">
        <v>54</v>
      </c>
      <c r="M3" s="5" t="s">
        <v>8</v>
      </c>
      <c r="Q3" s="5" t="s">
        <v>60</v>
      </c>
      <c r="R3" s="5" t="s">
        <v>61</v>
      </c>
    </row>
    <row r="4" spans="1:18" ht="18" customHeight="1">
      <c r="A4" s="2">
        <f>1+A3</f>
        <v>1</v>
      </c>
      <c r="B4" s="50" t="str">
        <f>C4</f>
        <v>1a</v>
      </c>
      <c r="C4" s="32" t="s">
        <v>97</v>
      </c>
      <c r="D4" s="33">
        <f>H11+J11+L11+N11+P11+H12+J12+L12+N12+P12+H13+J13+L13+N13+P13+H17+J17+L17+N17+P17</f>
        <v>0</v>
      </c>
      <c r="E4" s="71">
        <f>G11+I11+K11+M11+O11+G12+I12+K12+M12+O12+G13+I13+K13+M13+O13+G17+I17+K17+M17+O17</f>
        <v>0</v>
      </c>
      <c r="F4" s="126">
        <f>G4+H4</f>
        <v>0</v>
      </c>
      <c r="G4" s="145">
        <f>S11+S12+S13+S17</f>
        <v>0</v>
      </c>
      <c r="H4" s="145">
        <f>T11+T12+T13+T17</f>
        <v>0</v>
      </c>
      <c r="I4" s="145"/>
      <c r="J4" s="72">
        <f>IF(Q11&gt;R11,2,0)</f>
        <v>0</v>
      </c>
      <c r="K4" s="72">
        <f>IF(Q12&gt;R12,2,0)</f>
        <v>0</v>
      </c>
      <c r="L4" s="72">
        <f>IF(Q13&gt;R13,2,0)</f>
        <v>0</v>
      </c>
      <c r="M4" s="33">
        <f>IF(V17=2,2,0)</f>
        <v>0</v>
      </c>
      <c r="N4" s="33"/>
      <c r="O4" s="72">
        <f>SUM(J4:M4)</f>
        <v>0</v>
      </c>
      <c r="P4" s="33"/>
      <c r="Q4" s="33">
        <f>G4-H4</f>
        <v>0</v>
      </c>
      <c r="R4" s="72">
        <f>E4-D4</f>
        <v>0</v>
      </c>
    </row>
    <row r="5" spans="1:18" ht="18" customHeight="1">
      <c r="A5" s="2">
        <f>1+A4</f>
        <v>2</v>
      </c>
      <c r="B5" s="50" t="str">
        <f>C5</f>
        <v>2b</v>
      </c>
      <c r="C5" s="32" t="s">
        <v>98</v>
      </c>
      <c r="D5" s="33">
        <f>H11+J11+L11+N11+P11+H14+J14+L14+N14+P14+H15+J15+L15+N15+P15+H18+J18+L18+N18+P18</f>
        <v>0</v>
      </c>
      <c r="E5" s="71">
        <f>H11+J11+L11+N11+P11+G14+I14+K14+M14+O14+G15+I15+K15+M15+O15+G18+I18+K18+M18+O18</f>
        <v>0</v>
      </c>
      <c r="F5" s="126">
        <f>G5+H5</f>
        <v>0</v>
      </c>
      <c r="G5" s="145">
        <f>T11+S14+S15+S18</f>
        <v>0</v>
      </c>
      <c r="H5" s="145">
        <f>S11+T14+T15+S18</f>
        <v>0</v>
      </c>
      <c r="I5" s="145"/>
      <c r="J5" s="72">
        <f>IF(R11&gt;Q11,Q114,0)</f>
        <v>0</v>
      </c>
      <c r="K5" s="72">
        <f>IF(Q14&gt;R14,2,0)</f>
        <v>0</v>
      </c>
      <c r="L5" s="72">
        <f>IF(Q15&gt;R15,2,0)</f>
        <v>0</v>
      </c>
      <c r="M5" s="33">
        <f>IF(V18=1,2,0)</f>
        <v>0</v>
      </c>
      <c r="N5" s="33"/>
      <c r="O5" s="72">
        <f>SUM(J5:M5)</f>
        <v>0</v>
      </c>
      <c r="P5" s="33"/>
      <c r="Q5" s="33">
        <f>G5-H5</f>
        <v>0</v>
      </c>
      <c r="R5" s="72">
        <f>E5-D5</f>
        <v>0</v>
      </c>
    </row>
    <row r="6" spans="1:18" ht="18" customHeight="1">
      <c r="A6" s="2">
        <f>1+A5</f>
        <v>3</v>
      </c>
      <c r="B6" s="50" t="str">
        <f>C6</f>
        <v>3c</v>
      </c>
      <c r="C6" s="32" t="s">
        <v>99</v>
      </c>
      <c r="D6" s="33">
        <f>G12+I12+K12+M12+O12+G14+I14+K14+M14+O14+H19+J19+L19+N19+P19</f>
        <v>0</v>
      </c>
      <c r="E6" s="71">
        <f>G19+I19+K19+M19+O19+G16+I16+K16+M16+O16+H14+J14+L14+N14+P14+H12+J12+L12+N12+P12</f>
        <v>0</v>
      </c>
      <c r="F6" s="126">
        <f>G6+H6</f>
        <v>0</v>
      </c>
      <c r="G6" s="145">
        <f>T12+T14+S16+S19</f>
        <v>0</v>
      </c>
      <c r="H6" s="145">
        <f>S12+S14+T16+T19</f>
        <v>0</v>
      </c>
      <c r="I6" s="145"/>
      <c r="J6" s="73">
        <f>IF(R12&gt;Q12,2,0)</f>
        <v>0</v>
      </c>
      <c r="K6" s="72">
        <f>IF(Q15&gt;R15,2,0)</f>
        <v>0</v>
      </c>
      <c r="L6" s="72">
        <f>IF(Q16&gt;R16,2,0)</f>
        <v>0</v>
      </c>
      <c r="M6" s="33">
        <f>IF(V19=1,2,0)</f>
        <v>0</v>
      </c>
      <c r="N6" s="33"/>
      <c r="O6" s="72">
        <f>SUM(J6:M6)</f>
        <v>0</v>
      </c>
      <c r="P6" s="33"/>
      <c r="Q6" s="33">
        <f>G6-H6</f>
        <v>0</v>
      </c>
      <c r="R6" s="72">
        <f>E6-D6</f>
        <v>0</v>
      </c>
    </row>
    <row r="7" spans="1:18" ht="18" customHeight="1">
      <c r="A7" s="2">
        <f>1+A6</f>
        <v>4</v>
      </c>
      <c r="B7" s="50" t="str">
        <f>C7</f>
        <v>4d</v>
      </c>
      <c r="C7" s="32" t="s">
        <v>100</v>
      </c>
      <c r="D7" s="72">
        <f>G13+I13+K13+M13+O13+G15+I15+K15+M15+O15+G16+I16+K16+M16+O16+H20+J20+L20+N20+P20</f>
        <v>0</v>
      </c>
      <c r="E7" s="71">
        <f>H15+J15+L15+N15+P15+H16+J16+L16+N16+P16+G20+I20+K20+M20+O20+H13+J13+L13+N13+P13</f>
        <v>0</v>
      </c>
      <c r="F7" s="126">
        <f>G7+H7</f>
        <v>0</v>
      </c>
      <c r="G7" s="145">
        <f>T13+T15+T16+T20</f>
        <v>0</v>
      </c>
      <c r="H7" s="145">
        <f>S13+S15+S16+T20</f>
        <v>0</v>
      </c>
      <c r="I7" s="145"/>
      <c r="J7" s="72">
        <f>IF(R13&gt;Q13,2,0)</f>
        <v>0</v>
      </c>
      <c r="K7" s="72">
        <f>IF(R15&gt;Q15,2,0)</f>
        <v>0</v>
      </c>
      <c r="L7" s="72">
        <f>IF(R16&gt;Q16,2,0)</f>
        <v>0</v>
      </c>
      <c r="M7" s="33">
        <f>IF(V20=1,2,0)</f>
        <v>0</v>
      </c>
      <c r="N7" s="33"/>
      <c r="O7" s="72">
        <f>SUM(J7:M7)</f>
        <v>0</v>
      </c>
      <c r="P7" s="33"/>
      <c r="Q7" s="33">
        <f>G7-H7</f>
        <v>0</v>
      </c>
      <c r="R7" s="72">
        <f>E7-D7</f>
        <v>0</v>
      </c>
    </row>
    <row r="8" spans="1:18" ht="18" customHeight="1">
      <c r="A8" s="2">
        <f>1+A7</f>
        <v>5</v>
      </c>
      <c r="B8" s="50" t="str">
        <f>C8</f>
        <v>5e</v>
      </c>
      <c r="C8" s="32" t="s">
        <v>101</v>
      </c>
      <c r="D8" s="33">
        <f>G17+I17+K17+M17+O17+G18+I18+K18+M18+O18+G19+I19+K19+M19+O19+G20+I20+K20+M20+O20</f>
        <v>0</v>
      </c>
      <c r="E8" s="71">
        <f>H17+J17+L17+N17+P17+H18+J18+L18+N18+P18+H19+J19+L19+N19+P19+H20+J20+L20+N20+P20</f>
        <v>0</v>
      </c>
      <c r="F8" s="126">
        <f>G8+H8</f>
        <v>0</v>
      </c>
      <c r="G8" s="145">
        <f>T17+T18+T19+T20</f>
        <v>0</v>
      </c>
      <c r="H8" s="145">
        <f>S17+S18+S19+S20</f>
        <v>0</v>
      </c>
      <c r="I8" s="145"/>
      <c r="J8" s="72">
        <f>IF(V20=2,2,0)</f>
        <v>0</v>
      </c>
      <c r="K8" s="72">
        <f>IF(V19=2,2,0)</f>
        <v>0</v>
      </c>
      <c r="L8" s="72">
        <f>IF(V18=2,2,0)</f>
        <v>0</v>
      </c>
      <c r="M8" s="33">
        <f>IF(V17=2,2,0)</f>
        <v>0</v>
      </c>
      <c r="N8" s="33"/>
      <c r="O8" s="72">
        <f>SUM(J8:M8)</f>
        <v>0</v>
      </c>
      <c r="P8" s="33"/>
      <c r="Q8" s="33">
        <f>G8-H8</f>
        <v>0</v>
      </c>
      <c r="R8" s="72">
        <f>E8-D8</f>
        <v>0</v>
      </c>
    </row>
    <row r="9" spans="1:5" ht="13.5" thickBot="1">
      <c r="A9" s="2"/>
      <c r="D9" s="34" t="s">
        <v>2</v>
      </c>
      <c r="E9" s="29"/>
    </row>
    <row r="10" spans="1:26" ht="13.5" thickBot="1">
      <c r="A10" s="2"/>
      <c r="C10" s="32"/>
      <c r="D10" s="33" t="s">
        <v>4</v>
      </c>
      <c r="E10" s="72"/>
      <c r="F10" s="147" t="s">
        <v>5</v>
      </c>
      <c r="G10" s="146">
        <f>1+E10</f>
        <v>1</v>
      </c>
      <c r="H10" s="110"/>
      <c r="I10" s="109">
        <f>1+G10</f>
        <v>2</v>
      </c>
      <c r="J10" s="111"/>
      <c r="K10" s="109">
        <f>1+I10</f>
        <v>3</v>
      </c>
      <c r="L10" s="111"/>
      <c r="M10" s="109">
        <f>1+K10</f>
        <v>4</v>
      </c>
      <c r="N10" s="111"/>
      <c r="O10" s="109">
        <f>1+M10</f>
        <v>5</v>
      </c>
      <c r="P10" s="110"/>
      <c r="Q10" s="112" t="s">
        <v>13</v>
      </c>
      <c r="R10" s="104" t="s">
        <v>14</v>
      </c>
      <c r="S10" s="103" t="s">
        <v>6</v>
      </c>
      <c r="T10" s="104" t="s">
        <v>7</v>
      </c>
      <c r="U10" s="105" t="s">
        <v>10</v>
      </c>
      <c r="V10" s="5" t="s">
        <v>39</v>
      </c>
      <c r="Y10" s="64"/>
      <c r="Z10" s="64"/>
    </row>
    <row r="11" spans="1:23" ht="18" customHeight="1">
      <c r="A11" s="2"/>
      <c r="C11" s="148">
        <f aca="true" t="shared" si="0" ref="C11:C16">1+C10</f>
        <v>1</v>
      </c>
      <c r="D11" s="33" t="str">
        <f>B4</f>
        <v>1a</v>
      </c>
      <c r="E11" s="149" t="s">
        <v>3</v>
      </c>
      <c r="F11" s="33" t="str">
        <f>B5</f>
        <v>2b</v>
      </c>
      <c r="G11" s="137"/>
      <c r="H11" s="113"/>
      <c r="I11" s="114"/>
      <c r="J11" s="114"/>
      <c r="K11" s="113"/>
      <c r="L11" s="113"/>
      <c r="M11" s="114"/>
      <c r="N11" s="114"/>
      <c r="O11" s="113"/>
      <c r="P11" s="91"/>
      <c r="Q11" s="52"/>
      <c r="R11" s="53"/>
      <c r="S11" s="52"/>
      <c r="T11" s="53"/>
      <c r="U11" s="141"/>
      <c r="V11" s="33"/>
      <c r="W11" s="5">
        <f aca="true" t="shared" si="1" ref="W11:W16">IF(V11="","",IF(V11=1,D11,F11))</f>
      </c>
    </row>
    <row r="12" spans="1:23" ht="18" customHeight="1">
      <c r="A12" s="2"/>
      <c r="C12" s="148">
        <f t="shared" si="0"/>
        <v>2</v>
      </c>
      <c r="D12" s="33" t="str">
        <f>B4</f>
        <v>1a</v>
      </c>
      <c r="E12" s="149" t="s">
        <v>3</v>
      </c>
      <c r="F12" s="147" t="str">
        <f>B6</f>
        <v>3c</v>
      </c>
      <c r="G12" s="138"/>
      <c r="H12" s="62"/>
      <c r="I12" s="74"/>
      <c r="J12" s="74"/>
      <c r="K12" s="62"/>
      <c r="L12" s="62"/>
      <c r="M12" s="74"/>
      <c r="N12" s="74"/>
      <c r="O12" s="62"/>
      <c r="P12" s="96"/>
      <c r="Q12" s="75"/>
      <c r="R12" s="76"/>
      <c r="S12" s="75"/>
      <c r="T12" s="76"/>
      <c r="U12" s="142"/>
      <c r="V12" s="33"/>
      <c r="W12" s="5">
        <f t="shared" si="1"/>
      </c>
    </row>
    <row r="13" spans="1:23" ht="18" customHeight="1">
      <c r="A13" s="2"/>
      <c r="C13" s="148">
        <f t="shared" si="0"/>
        <v>3</v>
      </c>
      <c r="D13" s="33" t="str">
        <f>B4</f>
        <v>1a</v>
      </c>
      <c r="E13" s="149" t="s">
        <v>3</v>
      </c>
      <c r="F13" s="33" t="str">
        <f>B7</f>
        <v>4d</v>
      </c>
      <c r="G13" s="138"/>
      <c r="H13" s="62"/>
      <c r="I13" s="74"/>
      <c r="J13" s="74"/>
      <c r="K13" s="62"/>
      <c r="L13" s="62"/>
      <c r="M13" s="74"/>
      <c r="N13" s="74"/>
      <c r="O13" s="62"/>
      <c r="P13" s="96"/>
      <c r="Q13" s="75"/>
      <c r="R13" s="76"/>
      <c r="S13" s="75"/>
      <c r="T13" s="76"/>
      <c r="U13" s="142"/>
      <c r="V13" s="33"/>
      <c r="W13" s="5">
        <f t="shared" si="1"/>
      </c>
    </row>
    <row r="14" spans="1:23" ht="18" customHeight="1">
      <c r="A14" s="2"/>
      <c r="C14" s="148">
        <f t="shared" si="0"/>
        <v>4</v>
      </c>
      <c r="D14" s="33" t="str">
        <f>B5</f>
        <v>2b</v>
      </c>
      <c r="E14" s="149" t="s">
        <v>3</v>
      </c>
      <c r="F14" s="33" t="str">
        <f>B6</f>
        <v>3c</v>
      </c>
      <c r="G14" s="138"/>
      <c r="H14" s="62"/>
      <c r="I14" s="74"/>
      <c r="J14" s="74"/>
      <c r="K14" s="62"/>
      <c r="L14" s="62"/>
      <c r="M14" s="74"/>
      <c r="N14" s="74"/>
      <c r="O14" s="62"/>
      <c r="P14" s="96"/>
      <c r="Q14" s="75"/>
      <c r="R14" s="76"/>
      <c r="S14" s="75"/>
      <c r="T14" s="76"/>
      <c r="U14" s="142"/>
      <c r="V14" s="33"/>
      <c r="W14" s="5">
        <f t="shared" si="1"/>
      </c>
    </row>
    <row r="15" spans="1:23" ht="18" customHeight="1">
      <c r="A15" s="2"/>
      <c r="C15" s="148">
        <f t="shared" si="0"/>
        <v>5</v>
      </c>
      <c r="D15" s="33" t="str">
        <f>B5</f>
        <v>2b</v>
      </c>
      <c r="E15" s="149" t="s">
        <v>3</v>
      </c>
      <c r="F15" s="33" t="str">
        <f>B7</f>
        <v>4d</v>
      </c>
      <c r="G15" s="138"/>
      <c r="H15" s="62"/>
      <c r="I15" s="74"/>
      <c r="J15" s="74"/>
      <c r="K15" s="62"/>
      <c r="L15" s="62"/>
      <c r="M15" s="74"/>
      <c r="N15" s="74"/>
      <c r="O15" s="62"/>
      <c r="P15" s="96"/>
      <c r="Q15" s="75"/>
      <c r="R15" s="76"/>
      <c r="S15" s="75"/>
      <c r="T15" s="76"/>
      <c r="U15" s="142"/>
      <c r="V15" s="33"/>
      <c r="W15" s="5">
        <f t="shared" si="1"/>
      </c>
    </row>
    <row r="16" spans="1:23" ht="18" customHeight="1">
      <c r="A16" s="2"/>
      <c r="C16" s="148">
        <f t="shared" si="0"/>
        <v>6</v>
      </c>
      <c r="D16" s="33" t="str">
        <f>B6</f>
        <v>3c</v>
      </c>
      <c r="E16" s="149" t="s">
        <v>3</v>
      </c>
      <c r="F16" s="33" t="str">
        <f>B7</f>
        <v>4d</v>
      </c>
      <c r="G16" s="138"/>
      <c r="H16" s="62"/>
      <c r="I16" s="107"/>
      <c r="J16" s="107"/>
      <c r="K16" s="106"/>
      <c r="L16" s="106"/>
      <c r="M16" s="107"/>
      <c r="N16" s="107"/>
      <c r="O16" s="106"/>
      <c r="P16" s="108"/>
      <c r="Q16" s="117"/>
      <c r="R16" s="118"/>
      <c r="S16" s="117"/>
      <c r="T16" s="118"/>
      <c r="U16" s="143"/>
      <c r="V16" s="33"/>
      <c r="W16" s="5">
        <f t="shared" si="1"/>
      </c>
    </row>
    <row r="17" spans="1:23" ht="18" customHeight="1">
      <c r="A17" s="2"/>
      <c r="C17" s="148">
        <f>1+C16</f>
        <v>7</v>
      </c>
      <c r="D17" s="33" t="str">
        <f>B4</f>
        <v>1a</v>
      </c>
      <c r="E17" s="149" t="s">
        <v>3</v>
      </c>
      <c r="F17" s="33" t="str">
        <f>B$8</f>
        <v>5e</v>
      </c>
      <c r="G17" s="138"/>
      <c r="H17" s="62"/>
      <c r="I17" s="107"/>
      <c r="J17" s="107"/>
      <c r="K17" s="106"/>
      <c r="L17" s="106"/>
      <c r="M17" s="107"/>
      <c r="N17" s="107"/>
      <c r="O17" s="106"/>
      <c r="P17" s="108"/>
      <c r="Q17" s="117"/>
      <c r="R17" s="118"/>
      <c r="S17" s="117"/>
      <c r="T17" s="118"/>
      <c r="U17" s="143"/>
      <c r="V17" s="33"/>
      <c r="W17" s="5">
        <f>IF(V17="","",IF(V17=1,D17,F17))</f>
      </c>
    </row>
    <row r="18" spans="1:23" ht="18" customHeight="1">
      <c r="A18" s="2"/>
      <c r="C18" s="148">
        <f>1+C17</f>
        <v>8</v>
      </c>
      <c r="D18" s="33" t="str">
        <f>B5</f>
        <v>2b</v>
      </c>
      <c r="E18" s="149"/>
      <c r="F18" s="33" t="str">
        <f>B$8</f>
        <v>5e</v>
      </c>
      <c r="G18" s="138"/>
      <c r="H18" s="62"/>
      <c r="I18" s="107"/>
      <c r="J18" s="107"/>
      <c r="K18" s="106"/>
      <c r="L18" s="106"/>
      <c r="M18" s="107"/>
      <c r="N18" s="107"/>
      <c r="O18" s="106"/>
      <c r="P18" s="108"/>
      <c r="Q18" s="117"/>
      <c r="R18" s="118"/>
      <c r="S18" s="117"/>
      <c r="T18" s="118"/>
      <c r="U18" s="143"/>
      <c r="V18" s="33"/>
      <c r="W18" s="5">
        <f>IF(V18="","",IF(V18=1,D18,F18))</f>
      </c>
    </row>
    <row r="19" spans="1:23" ht="18" customHeight="1">
      <c r="A19" s="2"/>
      <c r="C19" s="148">
        <f>1+C18</f>
        <v>9</v>
      </c>
      <c r="D19" s="33" t="str">
        <f>B6</f>
        <v>3c</v>
      </c>
      <c r="E19" s="72"/>
      <c r="F19" s="33" t="str">
        <f>B$8</f>
        <v>5e</v>
      </c>
      <c r="G19" s="138"/>
      <c r="H19" s="62"/>
      <c r="I19" s="107"/>
      <c r="J19" s="107"/>
      <c r="K19" s="106"/>
      <c r="L19" s="106"/>
      <c r="M19" s="107"/>
      <c r="N19" s="107"/>
      <c r="O19" s="106"/>
      <c r="P19" s="108"/>
      <c r="Q19" s="117"/>
      <c r="R19" s="118"/>
      <c r="S19" s="117"/>
      <c r="T19" s="118"/>
      <c r="U19" s="143"/>
      <c r="V19" s="33"/>
      <c r="W19" s="5">
        <f>IF(V19="","",IF(V19=1,D19,F19))</f>
      </c>
    </row>
    <row r="20" spans="1:23" ht="18" customHeight="1" thickBot="1">
      <c r="A20" s="2"/>
      <c r="C20" s="148">
        <f>1+C19</f>
        <v>10</v>
      </c>
      <c r="D20" s="33" t="str">
        <f>B7</f>
        <v>4d</v>
      </c>
      <c r="E20" s="72"/>
      <c r="F20" s="33" t="str">
        <f>B$8</f>
        <v>5e</v>
      </c>
      <c r="G20" s="139"/>
      <c r="H20" s="115"/>
      <c r="I20" s="116"/>
      <c r="J20" s="116"/>
      <c r="K20" s="115"/>
      <c r="L20" s="115"/>
      <c r="M20" s="116"/>
      <c r="N20" s="116"/>
      <c r="O20" s="115"/>
      <c r="P20" s="101"/>
      <c r="Q20" s="77"/>
      <c r="R20" s="78"/>
      <c r="S20" s="77"/>
      <c r="T20" s="78"/>
      <c r="U20" s="144"/>
      <c r="V20" s="33"/>
      <c r="W20" s="5">
        <f>IF(V20="","",IF(V20=1,D20,F20))</f>
      </c>
    </row>
    <row r="21" spans="1:10" ht="12.75">
      <c r="A21" s="2"/>
      <c r="C21" s="8"/>
      <c r="D21" s="8"/>
      <c r="E21" s="9"/>
      <c r="F21" s="9"/>
      <c r="G21" s="9"/>
      <c r="H21" s="9"/>
      <c r="I21" s="9"/>
      <c r="J21" s="10"/>
    </row>
    <row r="22" spans="3:10" ht="12.75">
      <c r="C22" s="7"/>
      <c r="D22" s="8"/>
      <c r="E22" s="9"/>
      <c r="F22" s="9"/>
      <c r="G22" s="9"/>
      <c r="H22" s="9"/>
      <c r="I22" s="9"/>
      <c r="J22" s="9"/>
    </row>
    <row r="23" spans="3:10" ht="12.75">
      <c r="C23" s="8"/>
      <c r="D23" s="8"/>
      <c r="E23" s="9"/>
      <c r="F23" s="9"/>
      <c r="G23" s="9"/>
      <c r="H23" s="9"/>
      <c r="I23" s="9"/>
      <c r="J23" s="10"/>
    </row>
    <row r="24" spans="3:10" ht="12.75">
      <c r="C24" s="5"/>
      <c r="F24" s="6"/>
      <c r="G24" s="6"/>
      <c r="H24" s="6"/>
      <c r="I24" s="6"/>
      <c r="J24" s="6"/>
    </row>
    <row r="25" spans="3:12" ht="12.75">
      <c r="C25" s="119"/>
      <c r="D25" s="119"/>
      <c r="E25" s="119"/>
      <c r="F25" s="119"/>
      <c r="G25" s="123"/>
      <c r="H25" s="123"/>
      <c r="I25" s="123"/>
      <c r="J25" s="123"/>
      <c r="K25" s="124"/>
      <c r="L25" s="124"/>
    </row>
    <row r="26" spans="1:12" ht="12.75">
      <c r="A26" s="2"/>
      <c r="B26" s="2"/>
      <c r="C26" s="119"/>
      <c r="D26" s="119"/>
      <c r="E26" s="119"/>
      <c r="F26" s="119"/>
      <c r="G26" s="123"/>
      <c r="H26" s="123"/>
      <c r="I26" s="123"/>
      <c r="J26" s="123"/>
      <c r="K26" s="124"/>
      <c r="L26" s="124"/>
    </row>
    <row r="27" spans="1:12" ht="12.75">
      <c r="A27" s="2"/>
      <c r="B27" s="2"/>
      <c r="C27" s="120"/>
      <c r="D27" s="120"/>
      <c r="E27" s="120"/>
      <c r="F27" s="120"/>
      <c r="G27" s="124"/>
      <c r="H27" s="124"/>
      <c r="I27" s="124"/>
      <c r="J27" s="123"/>
      <c r="K27" s="124"/>
      <c r="L27" s="124"/>
    </row>
    <row r="28" spans="3:12" ht="12.75">
      <c r="C28" s="121"/>
      <c r="D28" s="120"/>
      <c r="E28" s="122"/>
      <c r="F28" s="120"/>
      <c r="G28" s="124"/>
      <c r="H28" s="124"/>
      <c r="I28" s="124"/>
      <c r="J28" s="124"/>
      <c r="K28" s="124"/>
      <c r="L28" s="124"/>
    </row>
    <row r="29" spans="3:12" ht="12.75">
      <c r="C29" s="121"/>
      <c r="D29" s="120"/>
      <c r="E29" s="122"/>
      <c r="F29" s="120"/>
      <c r="G29" s="124"/>
      <c r="H29" s="124"/>
      <c r="I29" s="124"/>
      <c r="J29" s="124"/>
      <c r="K29" s="124"/>
      <c r="L29" s="124"/>
    </row>
    <row r="30" spans="7:12" ht="12.75">
      <c r="G30" s="125"/>
      <c r="H30" s="125"/>
      <c r="I30" s="125"/>
      <c r="J30" s="125"/>
      <c r="K30" s="125"/>
      <c r="L30" s="125"/>
    </row>
    <row r="32" ht="12.75">
      <c r="C32" s="39"/>
    </row>
  </sheetData>
  <printOptions gridLines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geOrder="overThenDown" paperSize="9" scale="9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3">
    <pageSetUpPr fitToPage="1"/>
  </sheetPr>
  <dimension ref="A1:AA32"/>
  <sheetViews>
    <sheetView workbookViewId="0" topLeftCell="A1">
      <pane xSplit="14940" topLeftCell="W1" activePane="topLeft" state="split"/>
      <selection pane="topLeft" activeCell="P4" sqref="P4"/>
      <selection pane="topRight" activeCell="W5" sqref="W5"/>
    </sheetView>
  </sheetViews>
  <sheetFormatPr defaultColWidth="9.140625" defaultRowHeight="12.75"/>
  <cols>
    <col min="1" max="1" width="4.00390625" style="5" customWidth="1"/>
    <col min="2" max="2" width="3.00390625" style="5" customWidth="1"/>
    <col min="3" max="3" width="3.28125" style="5" customWidth="1"/>
    <col min="4" max="4" width="25.57421875" style="28" customWidth="1"/>
    <col min="5" max="5" width="20.7109375" style="5" customWidth="1"/>
    <col min="6" max="6" width="3.7109375" style="6" customWidth="1"/>
    <col min="7" max="7" width="21.421875" style="5" customWidth="1"/>
    <col min="8" max="8" width="3.7109375" style="5" customWidth="1"/>
    <col min="9" max="9" width="3.8515625" style="27" customWidth="1"/>
    <col min="10" max="19" width="3.7109375" style="5" customWidth="1"/>
    <col min="20" max="20" width="4.140625" style="5" customWidth="1"/>
    <col min="21" max="22" width="3.7109375" style="5" customWidth="1"/>
    <col min="23" max="23" width="5.421875" style="5" customWidth="1"/>
    <col min="24" max="16384" width="9.140625" style="5" customWidth="1"/>
  </cols>
  <sheetData>
    <row r="1" spans="2:14" ht="16.5" customHeight="1">
      <c r="B1" s="37" t="s">
        <v>40</v>
      </c>
      <c r="C1" s="4"/>
      <c r="D1" s="4"/>
      <c r="E1" s="4"/>
      <c r="N1" s="5" t="s">
        <v>11</v>
      </c>
    </row>
    <row r="2" spans="2:8" ht="12.75">
      <c r="B2" s="2"/>
      <c r="D2" s="28" t="s">
        <v>15</v>
      </c>
      <c r="F2" s="29"/>
      <c r="G2" s="28" t="s">
        <v>0</v>
      </c>
      <c r="H2" s="6" t="s">
        <v>38</v>
      </c>
    </row>
    <row r="3" spans="2:20" ht="12.75">
      <c r="B3" s="2"/>
      <c r="C3" s="5" t="s">
        <v>1</v>
      </c>
      <c r="E3" s="79" t="s">
        <v>59</v>
      </c>
      <c r="F3" s="30" t="s">
        <v>58</v>
      </c>
      <c r="G3" s="5" t="s">
        <v>55</v>
      </c>
      <c r="H3" s="5" t="s">
        <v>56</v>
      </c>
      <c r="I3" s="27" t="s">
        <v>57</v>
      </c>
      <c r="K3" s="31" t="s">
        <v>52</v>
      </c>
      <c r="L3" s="27" t="s">
        <v>53</v>
      </c>
      <c r="M3" s="5" t="s">
        <v>54</v>
      </c>
      <c r="N3" s="5" t="s">
        <v>63</v>
      </c>
      <c r="O3" s="5" t="s">
        <v>65</v>
      </c>
      <c r="Q3" s="5" t="s">
        <v>8</v>
      </c>
      <c r="S3" s="5" t="s">
        <v>60</v>
      </c>
      <c r="T3" s="5" t="s">
        <v>61</v>
      </c>
    </row>
    <row r="4" spans="1:20" ht="18" customHeight="1">
      <c r="A4" s="5" t="s">
        <v>16</v>
      </c>
      <c r="B4" s="2">
        <f aca="true" t="shared" si="0" ref="B4:B9">1+B3</f>
        <v>1</v>
      </c>
      <c r="C4" s="50" t="str">
        <f aca="true" t="shared" si="1" ref="C4:C9">D4</f>
        <v>1Alberti Calamaro Mario</v>
      </c>
      <c r="D4" s="32" t="s">
        <v>102</v>
      </c>
      <c r="E4" s="43">
        <f>I14+K14+M14+O14+Q14+I15+K15+M15+O15+Q15+I16+K16+M16+O16+Q16+I20+K20+M20+O20+Q20+H25+J25+L25+N25+P25</f>
        <v>0</v>
      </c>
      <c r="F4" s="40">
        <f>H14+J14+L14+N14+P14+H15+J15+L15+N15+P15+H16+J16+L16+N16+P16+H20+J20+L20+N20+P20+I25+K25+M25+O25+Q25</f>
        <v>0</v>
      </c>
      <c r="G4" s="150">
        <f aca="true" t="shared" si="2" ref="G4:G9">H4+I4</f>
        <v>0</v>
      </c>
      <c r="H4" s="151">
        <f>IF(W14=1,1,0)+IF(W15=1,1,0)+IF(W16=1,1,0)+IF(W20=1,1,0)+IF(W25=2,1,0)</f>
        <v>0</v>
      </c>
      <c r="I4" s="151">
        <f>IF(W14=2,1,0)+IF(W15=2,1,0)+IF(W16=2,1,0)+IF(W20=2,1,0)+IF(W25=1,1,0)</f>
        <v>0</v>
      </c>
      <c r="J4" s="151"/>
      <c r="K4" s="42">
        <f>IF(R14&gt;S14,2,0)</f>
        <v>0</v>
      </c>
      <c r="L4" s="42">
        <f>IF(R15&gt;S15,2,0)</f>
        <v>0</v>
      </c>
      <c r="M4" s="42">
        <f>IF(R16&gt;S16,2,0)</f>
        <v>0</v>
      </c>
      <c r="N4" s="43">
        <f>IF(W20=1,2,0)</f>
        <v>0</v>
      </c>
      <c r="O4" s="43">
        <f>IF(W25=2,2,0)</f>
        <v>0</v>
      </c>
      <c r="P4" s="47"/>
      <c r="Q4" s="42">
        <f aca="true" t="shared" si="3" ref="Q4:Q9">SUM(K4:O4)</f>
        <v>0</v>
      </c>
      <c r="R4" s="47"/>
      <c r="S4" s="47">
        <f aca="true" t="shared" si="4" ref="S4:S9">H4-I4</f>
        <v>0</v>
      </c>
      <c r="T4" s="152">
        <f aca="true" t="shared" si="5" ref="T4:T9">F4-E4</f>
        <v>0</v>
      </c>
    </row>
    <row r="5" spans="2:20" ht="18" customHeight="1">
      <c r="B5" s="2">
        <f t="shared" si="0"/>
        <v>2</v>
      </c>
      <c r="C5" s="50" t="str">
        <f t="shared" si="1"/>
        <v>2Ricotti Emilio</v>
      </c>
      <c r="D5" s="32" t="s">
        <v>103</v>
      </c>
      <c r="E5" s="43">
        <f>H14+J14+L14+N14+P14+I17+K17+M17+O17+Q17+I18+K18+M18+O18+Q18+I21+K21+M21+O21+Q21+H26+J26+L26+N26+P26</f>
        <v>0</v>
      </c>
      <c r="F5" s="40">
        <f>I14+K14+M14+O14+Q14+H17+J17+L17+N17+P17+H18+J18+L18+N18+P18+H21+J21+L21+N21+P21+I26+K26+M26+O26+Q26</f>
        <v>0</v>
      </c>
      <c r="G5" s="150">
        <f t="shared" si="2"/>
        <v>0</v>
      </c>
      <c r="H5" s="151">
        <f>IF(W14=2,1,0)+IF(W17=1,1,0)+IF(W18=1,1,0)+IF(W21=1,1,0)+IF(W26=2,1,0)</f>
        <v>0</v>
      </c>
      <c r="I5" s="151">
        <f>IF(W14=1,1,0)+IF(W17=2,1,0)+IF(W18=2,1,0)+IF(W21=2,1,0)+IF(W26=1,1,0)</f>
        <v>0</v>
      </c>
      <c r="J5" s="151"/>
      <c r="K5" s="42">
        <f>IF(S14&gt;R14,R114,0)</f>
        <v>0</v>
      </c>
      <c r="L5" s="42">
        <f>IF(R17&gt;S17,2,0)</f>
        <v>0</v>
      </c>
      <c r="M5" s="42">
        <f>IF(R18&gt;S18,2,0)</f>
        <v>0</v>
      </c>
      <c r="N5" s="43">
        <f>IF(W21=1,2,0)</f>
        <v>0</v>
      </c>
      <c r="O5" s="43">
        <f>IF(W26=2,2,0)</f>
        <v>0</v>
      </c>
      <c r="P5" s="47"/>
      <c r="Q5" s="42">
        <f t="shared" si="3"/>
        <v>0</v>
      </c>
      <c r="R5" s="47"/>
      <c r="S5" s="47">
        <f t="shared" si="4"/>
        <v>0</v>
      </c>
      <c r="T5" s="152">
        <f t="shared" si="5"/>
        <v>0</v>
      </c>
    </row>
    <row r="6" spans="2:20" ht="18" customHeight="1">
      <c r="B6" s="2">
        <f t="shared" si="0"/>
        <v>3</v>
      </c>
      <c r="C6" s="50" t="str">
        <f t="shared" si="1"/>
        <v>3Cavallaro Giuseppe</v>
      </c>
      <c r="D6" s="32" t="s">
        <v>104</v>
      </c>
      <c r="E6" s="43"/>
      <c r="F6" s="40"/>
      <c r="G6" s="150">
        <f t="shared" si="2"/>
        <v>0</v>
      </c>
      <c r="H6" s="151"/>
      <c r="I6" s="151"/>
      <c r="J6" s="151"/>
      <c r="K6" s="44">
        <f>IF(S15&gt;R15,2,0)</f>
        <v>0</v>
      </c>
      <c r="L6" s="42">
        <f>IF(R18&gt;S18,2,0)</f>
        <v>0</v>
      </c>
      <c r="M6" s="42">
        <f>IF(R19&gt;S19,2,0)</f>
        <v>0</v>
      </c>
      <c r="N6" s="43">
        <f>IF(W22=1,2,0)</f>
        <v>0</v>
      </c>
      <c r="O6" s="43"/>
      <c r="P6" s="47"/>
      <c r="Q6" s="42">
        <f t="shared" si="3"/>
        <v>0</v>
      </c>
      <c r="R6" s="47"/>
      <c r="S6" s="47">
        <f t="shared" si="4"/>
        <v>0</v>
      </c>
      <c r="T6" s="152">
        <f t="shared" si="5"/>
        <v>0</v>
      </c>
    </row>
    <row r="7" spans="2:20" ht="18" customHeight="1">
      <c r="B7" s="2">
        <f t="shared" si="0"/>
        <v>4</v>
      </c>
      <c r="C7" s="50" t="str">
        <f t="shared" si="1"/>
        <v>4Toscano Giuseppe</v>
      </c>
      <c r="D7" s="32" t="s">
        <v>105</v>
      </c>
      <c r="E7" s="42"/>
      <c r="F7" s="40"/>
      <c r="G7" s="150">
        <f t="shared" si="2"/>
        <v>0</v>
      </c>
      <c r="H7" s="151"/>
      <c r="I7" s="151"/>
      <c r="J7" s="151"/>
      <c r="K7" s="42">
        <f>IF(S16&gt;R16,2,0)</f>
        <v>0</v>
      </c>
      <c r="L7" s="42">
        <f>IF(S18&gt;R18,2,0)</f>
        <v>0</v>
      </c>
      <c r="M7" s="42">
        <f>IF(S19&gt;R19,2,0)</f>
        <v>0</v>
      </c>
      <c r="N7" s="43">
        <f>IF(W23=1,2,0)</f>
        <v>0</v>
      </c>
      <c r="O7" s="43"/>
      <c r="P7" s="47"/>
      <c r="Q7" s="42">
        <f t="shared" si="3"/>
        <v>0</v>
      </c>
      <c r="R7" s="47"/>
      <c r="S7" s="47">
        <f t="shared" si="4"/>
        <v>0</v>
      </c>
      <c r="T7" s="152">
        <f t="shared" si="5"/>
        <v>0</v>
      </c>
    </row>
    <row r="8" spans="2:20" ht="18" customHeight="1">
      <c r="B8" s="2">
        <f t="shared" si="0"/>
        <v>5</v>
      </c>
      <c r="C8" s="50" t="str">
        <f t="shared" si="1"/>
        <v>5Semerini Carlo</v>
      </c>
      <c r="D8" s="32" t="s">
        <v>106</v>
      </c>
      <c r="E8" s="43"/>
      <c r="F8" s="40"/>
      <c r="G8" s="150">
        <f t="shared" si="2"/>
        <v>0</v>
      </c>
      <c r="H8" s="151"/>
      <c r="I8" s="151"/>
      <c r="J8" s="151"/>
      <c r="K8" s="42">
        <f>IF(W23=2,2,0)</f>
        <v>0</v>
      </c>
      <c r="L8" s="42">
        <f>IF(W22=2,2,0)</f>
        <v>0</v>
      </c>
      <c r="M8" s="42">
        <f>IF(W21=2,2,0)</f>
        <v>0</v>
      </c>
      <c r="N8" s="43">
        <f>IF(W20=2,2,0)</f>
        <v>0</v>
      </c>
      <c r="O8" s="43"/>
      <c r="P8" s="47"/>
      <c r="Q8" s="42">
        <f t="shared" si="3"/>
        <v>0</v>
      </c>
      <c r="R8" s="47"/>
      <c r="S8" s="47">
        <f t="shared" si="4"/>
        <v>0</v>
      </c>
      <c r="T8" s="152">
        <f t="shared" si="5"/>
        <v>0</v>
      </c>
    </row>
    <row r="9" spans="2:20" ht="18" customHeight="1">
      <c r="B9" s="2">
        <f t="shared" si="0"/>
        <v>6</v>
      </c>
      <c r="C9" s="50" t="str">
        <f t="shared" si="1"/>
        <v>6Sorbello Davide</v>
      </c>
      <c r="D9" s="32" t="s">
        <v>107</v>
      </c>
      <c r="E9" s="43"/>
      <c r="F9" s="40"/>
      <c r="G9" s="150">
        <f t="shared" si="2"/>
        <v>0</v>
      </c>
      <c r="H9" s="151"/>
      <c r="I9" s="151"/>
      <c r="J9" s="151"/>
      <c r="K9" s="42">
        <f>IF(W24=2,2,0)</f>
        <v>0</v>
      </c>
      <c r="L9" s="42">
        <f>IF(W23=2,2,0)</f>
        <v>0</v>
      </c>
      <c r="M9" s="42">
        <f>IF(W22=2,2,0)</f>
        <v>0</v>
      </c>
      <c r="N9" s="43">
        <f>IF(W21=2,2,0)</f>
        <v>0</v>
      </c>
      <c r="O9" s="43"/>
      <c r="P9" s="47"/>
      <c r="Q9" s="42">
        <f t="shared" si="3"/>
        <v>0</v>
      </c>
      <c r="R9" s="47"/>
      <c r="S9" s="47">
        <f t="shared" si="4"/>
        <v>0</v>
      </c>
      <c r="T9" s="152">
        <f t="shared" si="5"/>
        <v>0</v>
      </c>
    </row>
    <row r="10" spans="2:27" ht="12.75">
      <c r="B10" s="2"/>
      <c r="AA10" s="64"/>
    </row>
    <row r="11" ht="18" customHeight="1">
      <c r="B11" s="2"/>
    </row>
    <row r="12" spans="2:4" ht="18" customHeight="1" thickBot="1">
      <c r="B12" s="2"/>
      <c r="D12" s="28" t="s">
        <v>64</v>
      </c>
    </row>
    <row r="13" spans="2:26" ht="18" customHeight="1">
      <c r="B13" s="2"/>
      <c r="E13" s="5" t="s">
        <v>4</v>
      </c>
      <c r="G13" s="35" t="s">
        <v>5</v>
      </c>
      <c r="H13" s="109">
        <f>1+F13</f>
        <v>1</v>
      </c>
      <c r="I13" s="110"/>
      <c r="J13" s="109">
        <f>1+H13</f>
        <v>2</v>
      </c>
      <c r="K13" s="111"/>
      <c r="L13" s="109">
        <f>1+J13</f>
        <v>3</v>
      </c>
      <c r="M13" s="111"/>
      <c r="N13" s="109">
        <f>1+L13</f>
        <v>4</v>
      </c>
      <c r="O13" s="111"/>
      <c r="P13" s="109">
        <f>1+N13</f>
        <v>5</v>
      </c>
      <c r="Q13" s="110"/>
      <c r="R13" s="112" t="s">
        <v>13</v>
      </c>
      <c r="S13" s="104" t="s">
        <v>14</v>
      </c>
      <c r="T13" s="103" t="s">
        <v>6</v>
      </c>
      <c r="U13" s="104" t="s">
        <v>7</v>
      </c>
      <c r="V13" s="105" t="s">
        <v>10</v>
      </c>
      <c r="W13" s="5" t="s">
        <v>39</v>
      </c>
      <c r="Z13" s="64"/>
    </row>
    <row r="14" spans="2:24" ht="18" customHeight="1">
      <c r="B14" s="2"/>
      <c r="D14" s="148">
        <f aca="true" t="shared" si="6" ref="D14:D28">1+D13</f>
        <v>1</v>
      </c>
      <c r="E14" s="33" t="str">
        <f>C4</f>
        <v>1Alberti Calamaro Mario</v>
      </c>
      <c r="F14" s="149" t="s">
        <v>3</v>
      </c>
      <c r="G14" s="33" t="str">
        <f>C5</f>
        <v>2Ricotti Emilio</v>
      </c>
      <c r="H14" s="62"/>
      <c r="I14" s="62"/>
      <c r="J14" s="74"/>
      <c r="K14" s="74"/>
      <c r="L14" s="62"/>
      <c r="M14" s="62"/>
      <c r="N14" s="74"/>
      <c r="O14" s="74"/>
      <c r="P14" s="62"/>
      <c r="Q14" s="62"/>
      <c r="R14" s="127"/>
      <c r="S14" s="128"/>
      <c r="T14" s="127"/>
      <c r="U14" s="128"/>
      <c r="V14" s="33"/>
      <c r="W14" s="33"/>
      <c r="X14" s="33"/>
    </row>
    <row r="15" spans="2:24" ht="18" customHeight="1">
      <c r="B15" s="2"/>
      <c r="D15" s="148">
        <f t="shared" si="6"/>
        <v>2</v>
      </c>
      <c r="E15" s="33" t="str">
        <f>C4</f>
        <v>1Alberti Calamaro Mario</v>
      </c>
      <c r="F15" s="149" t="s">
        <v>3</v>
      </c>
      <c r="G15" s="147" t="str">
        <f>C6</f>
        <v>3Cavallaro Giuseppe</v>
      </c>
      <c r="H15" s="62"/>
      <c r="I15" s="62"/>
      <c r="J15" s="74"/>
      <c r="K15" s="74"/>
      <c r="L15" s="62"/>
      <c r="M15" s="62"/>
      <c r="N15" s="74"/>
      <c r="O15" s="74"/>
      <c r="P15" s="62"/>
      <c r="Q15" s="62"/>
      <c r="R15" s="127"/>
      <c r="S15" s="128"/>
      <c r="T15" s="127"/>
      <c r="U15" s="128"/>
      <c r="V15" s="33"/>
      <c r="W15" s="33"/>
      <c r="X15" s="33"/>
    </row>
    <row r="16" spans="2:24" ht="18" customHeight="1">
      <c r="B16" s="2"/>
      <c r="D16" s="148">
        <f t="shared" si="6"/>
        <v>3</v>
      </c>
      <c r="E16" s="33" t="str">
        <f>C4</f>
        <v>1Alberti Calamaro Mario</v>
      </c>
      <c r="F16" s="149" t="s">
        <v>3</v>
      </c>
      <c r="G16" s="33" t="str">
        <f>C7</f>
        <v>4Toscano Giuseppe</v>
      </c>
      <c r="H16" s="62"/>
      <c r="I16" s="62"/>
      <c r="J16" s="74"/>
      <c r="K16" s="74"/>
      <c r="L16" s="62"/>
      <c r="M16" s="62"/>
      <c r="N16" s="74"/>
      <c r="O16" s="74"/>
      <c r="P16" s="62"/>
      <c r="Q16" s="62"/>
      <c r="R16" s="127"/>
      <c r="S16" s="128"/>
      <c r="T16" s="127"/>
      <c r="U16" s="128"/>
      <c r="V16" s="33"/>
      <c r="W16" s="33"/>
      <c r="X16" s="33"/>
    </row>
    <row r="17" spans="2:24" ht="18" customHeight="1">
      <c r="B17" s="2"/>
      <c r="D17" s="148">
        <f t="shared" si="6"/>
        <v>4</v>
      </c>
      <c r="E17" s="33" t="str">
        <f>C5</f>
        <v>2Ricotti Emilio</v>
      </c>
      <c r="F17" s="149" t="s">
        <v>3</v>
      </c>
      <c r="G17" s="33" t="str">
        <f>C6</f>
        <v>3Cavallaro Giuseppe</v>
      </c>
      <c r="H17" s="62"/>
      <c r="I17" s="62"/>
      <c r="J17" s="74"/>
      <c r="K17" s="74"/>
      <c r="L17" s="62"/>
      <c r="M17" s="62"/>
      <c r="N17" s="74"/>
      <c r="O17" s="74"/>
      <c r="P17" s="62"/>
      <c r="Q17" s="62"/>
      <c r="R17" s="127"/>
      <c r="S17" s="128"/>
      <c r="T17" s="127"/>
      <c r="U17" s="128"/>
      <c r="V17" s="33"/>
      <c r="W17" s="33"/>
      <c r="X17" s="33"/>
    </row>
    <row r="18" spans="2:24" ht="18" customHeight="1">
      <c r="B18" s="2"/>
      <c r="D18" s="148">
        <f t="shared" si="6"/>
        <v>5</v>
      </c>
      <c r="E18" s="33" t="str">
        <f>C5</f>
        <v>2Ricotti Emilio</v>
      </c>
      <c r="F18" s="149" t="s">
        <v>3</v>
      </c>
      <c r="G18" s="33" t="str">
        <f>C7</f>
        <v>4Toscano Giuseppe</v>
      </c>
      <c r="H18" s="62"/>
      <c r="I18" s="62"/>
      <c r="J18" s="74"/>
      <c r="K18" s="74"/>
      <c r="L18" s="62"/>
      <c r="M18" s="62"/>
      <c r="N18" s="74"/>
      <c r="O18" s="74"/>
      <c r="P18" s="62"/>
      <c r="Q18" s="62"/>
      <c r="R18" s="127"/>
      <c r="S18" s="128"/>
      <c r="T18" s="127"/>
      <c r="U18" s="128"/>
      <c r="V18" s="33"/>
      <c r="W18" s="33"/>
      <c r="X18" s="33"/>
    </row>
    <row r="19" spans="2:24" ht="18" customHeight="1">
      <c r="B19" s="2"/>
      <c r="D19" s="148">
        <f t="shared" si="6"/>
        <v>6</v>
      </c>
      <c r="E19" s="33" t="str">
        <f>C6</f>
        <v>3Cavallaro Giuseppe</v>
      </c>
      <c r="F19" s="149" t="s">
        <v>3</v>
      </c>
      <c r="G19" s="33" t="str">
        <f>C7</f>
        <v>4Toscano Giuseppe</v>
      </c>
      <c r="H19" s="62"/>
      <c r="I19" s="62"/>
      <c r="J19" s="74"/>
      <c r="K19" s="74"/>
      <c r="L19" s="62"/>
      <c r="M19" s="62"/>
      <c r="N19" s="74"/>
      <c r="O19" s="74"/>
      <c r="P19" s="62"/>
      <c r="Q19" s="62"/>
      <c r="R19" s="127"/>
      <c r="S19" s="128"/>
      <c r="T19" s="127"/>
      <c r="U19" s="128"/>
      <c r="V19" s="33"/>
      <c r="W19" s="33"/>
      <c r="X19" s="33"/>
    </row>
    <row r="20" spans="2:24" ht="18" customHeight="1">
      <c r="B20" s="2"/>
      <c r="D20" s="148">
        <f t="shared" si="6"/>
        <v>7</v>
      </c>
      <c r="E20" s="33" t="str">
        <f>C4</f>
        <v>1Alberti Calamaro Mario</v>
      </c>
      <c r="F20" s="149" t="s">
        <v>3</v>
      </c>
      <c r="G20" s="33" t="str">
        <f>C$8</f>
        <v>5Semerini Carlo</v>
      </c>
      <c r="H20" s="62"/>
      <c r="I20" s="62"/>
      <c r="J20" s="74"/>
      <c r="K20" s="74"/>
      <c r="L20" s="62"/>
      <c r="M20" s="62"/>
      <c r="N20" s="74"/>
      <c r="O20" s="74"/>
      <c r="P20" s="62"/>
      <c r="Q20" s="62"/>
      <c r="R20" s="127"/>
      <c r="S20" s="128"/>
      <c r="T20" s="127"/>
      <c r="U20" s="128"/>
      <c r="V20" s="33"/>
      <c r="W20" s="33"/>
      <c r="X20" s="33"/>
    </row>
    <row r="21" spans="2:24" ht="18" customHeight="1">
      <c r="B21" s="2"/>
      <c r="D21" s="148">
        <f t="shared" si="6"/>
        <v>8</v>
      </c>
      <c r="E21" s="33" t="str">
        <f>C5</f>
        <v>2Ricotti Emilio</v>
      </c>
      <c r="F21" s="149" t="s">
        <v>3</v>
      </c>
      <c r="G21" s="33" t="str">
        <f>C$8</f>
        <v>5Semerini Carlo</v>
      </c>
      <c r="H21" s="62"/>
      <c r="I21" s="62"/>
      <c r="J21" s="74"/>
      <c r="K21" s="74"/>
      <c r="L21" s="62"/>
      <c r="M21" s="62"/>
      <c r="N21" s="74"/>
      <c r="O21" s="74"/>
      <c r="P21" s="62"/>
      <c r="Q21" s="62"/>
      <c r="R21" s="127"/>
      <c r="S21" s="128"/>
      <c r="T21" s="127"/>
      <c r="U21" s="128"/>
      <c r="V21" s="33"/>
      <c r="W21" s="33"/>
      <c r="X21" s="33"/>
    </row>
    <row r="22" spans="4:24" ht="18" customHeight="1">
      <c r="D22" s="148">
        <f t="shared" si="6"/>
        <v>9</v>
      </c>
      <c r="E22" s="33" t="str">
        <f>C6</f>
        <v>3Cavallaro Giuseppe</v>
      </c>
      <c r="F22" s="149" t="s">
        <v>3</v>
      </c>
      <c r="G22" s="33" t="str">
        <f>C$8</f>
        <v>5Semerini Carlo</v>
      </c>
      <c r="H22" s="62"/>
      <c r="I22" s="62"/>
      <c r="J22" s="74"/>
      <c r="K22" s="74"/>
      <c r="L22" s="62"/>
      <c r="M22" s="62"/>
      <c r="N22" s="74"/>
      <c r="O22" s="74"/>
      <c r="P22" s="62"/>
      <c r="Q22" s="62"/>
      <c r="R22" s="127"/>
      <c r="S22" s="128"/>
      <c r="T22" s="127"/>
      <c r="U22" s="128"/>
      <c r="V22" s="33"/>
      <c r="W22" s="33"/>
      <c r="X22" s="33"/>
    </row>
    <row r="23" spans="4:24" ht="18" customHeight="1">
      <c r="D23" s="148">
        <f t="shared" si="6"/>
        <v>10</v>
      </c>
      <c r="E23" s="33" t="str">
        <f>C7</f>
        <v>4Toscano Giuseppe</v>
      </c>
      <c r="F23" s="149" t="s">
        <v>3</v>
      </c>
      <c r="G23" s="33" t="str">
        <f>C$8</f>
        <v>5Semerini Carlo</v>
      </c>
      <c r="H23" s="62"/>
      <c r="I23" s="62"/>
      <c r="J23" s="74"/>
      <c r="K23" s="74"/>
      <c r="L23" s="62"/>
      <c r="M23" s="62"/>
      <c r="N23" s="74"/>
      <c r="O23" s="74"/>
      <c r="P23" s="62"/>
      <c r="Q23" s="62"/>
      <c r="R23" s="127"/>
      <c r="S23" s="128"/>
      <c r="T23" s="127"/>
      <c r="U23" s="128"/>
      <c r="V23" s="33"/>
      <c r="W23" s="33"/>
      <c r="X23" s="33"/>
    </row>
    <row r="24" spans="4:24" ht="18" customHeight="1">
      <c r="D24" s="148">
        <f t="shared" si="6"/>
        <v>11</v>
      </c>
      <c r="E24" s="33" t="str">
        <f>C$9</f>
        <v>6Sorbello Davide</v>
      </c>
      <c r="F24" s="149" t="s">
        <v>3</v>
      </c>
      <c r="G24" s="33" t="str">
        <f>C$8</f>
        <v>5Semerini Carlo</v>
      </c>
      <c r="H24" s="62"/>
      <c r="I24" s="62"/>
      <c r="J24" s="74"/>
      <c r="K24" s="74"/>
      <c r="L24" s="62"/>
      <c r="M24" s="62"/>
      <c r="N24" s="74"/>
      <c r="O24" s="74"/>
      <c r="P24" s="62"/>
      <c r="Q24" s="62"/>
      <c r="R24" s="127"/>
      <c r="S24" s="128"/>
      <c r="T24" s="127"/>
      <c r="U24" s="128"/>
      <c r="V24" s="33"/>
      <c r="W24" s="33"/>
      <c r="X24" s="33"/>
    </row>
    <row r="25" spans="4:24" ht="18" customHeight="1">
      <c r="D25" s="148">
        <f t="shared" si="6"/>
        <v>12</v>
      </c>
      <c r="E25" s="33" t="str">
        <f>C$9</f>
        <v>6Sorbello Davide</v>
      </c>
      <c r="F25" s="149" t="s">
        <v>3</v>
      </c>
      <c r="G25" s="33" t="str">
        <f>D4</f>
        <v>1Alberti Calamaro Mario</v>
      </c>
      <c r="H25" s="62"/>
      <c r="I25" s="62"/>
      <c r="J25" s="74"/>
      <c r="K25" s="74"/>
      <c r="L25" s="62"/>
      <c r="M25" s="62"/>
      <c r="N25" s="74"/>
      <c r="O25" s="74"/>
      <c r="P25" s="62"/>
      <c r="Q25" s="62"/>
      <c r="R25" s="127"/>
      <c r="S25" s="128"/>
      <c r="T25" s="127"/>
      <c r="U25" s="128"/>
      <c r="V25" s="33"/>
      <c r="W25" s="33"/>
      <c r="X25" s="33"/>
    </row>
    <row r="26" spans="2:24" ht="18" customHeight="1">
      <c r="B26" s="2"/>
      <c r="C26" s="2"/>
      <c r="D26" s="148">
        <f t="shared" si="6"/>
        <v>13</v>
      </c>
      <c r="E26" s="33" t="str">
        <f>C$9</f>
        <v>6Sorbello Davide</v>
      </c>
      <c r="F26" s="149" t="s">
        <v>3</v>
      </c>
      <c r="G26" s="33" t="str">
        <f>D5</f>
        <v>2Ricotti Emilio</v>
      </c>
      <c r="H26" s="62"/>
      <c r="I26" s="62"/>
      <c r="J26" s="74"/>
      <c r="K26" s="74"/>
      <c r="L26" s="62"/>
      <c r="M26" s="62"/>
      <c r="N26" s="74"/>
      <c r="O26" s="74"/>
      <c r="P26" s="62"/>
      <c r="Q26" s="62"/>
      <c r="R26" s="127"/>
      <c r="S26" s="128"/>
      <c r="T26" s="127"/>
      <c r="U26" s="128"/>
      <c r="V26" s="33"/>
      <c r="W26" s="33"/>
      <c r="X26" s="33"/>
    </row>
    <row r="27" spans="2:24" ht="18" customHeight="1">
      <c r="B27" s="2"/>
      <c r="C27" s="2"/>
      <c r="D27" s="148">
        <f t="shared" si="6"/>
        <v>14</v>
      </c>
      <c r="E27" s="33" t="str">
        <f>C$9</f>
        <v>6Sorbello Davide</v>
      </c>
      <c r="F27" s="149" t="s">
        <v>3</v>
      </c>
      <c r="G27" s="33" t="str">
        <f>D6</f>
        <v>3Cavallaro Giuseppe</v>
      </c>
      <c r="H27" s="62"/>
      <c r="I27" s="62"/>
      <c r="J27" s="74"/>
      <c r="K27" s="74"/>
      <c r="L27" s="62"/>
      <c r="M27" s="62"/>
      <c r="N27" s="74"/>
      <c r="O27" s="74"/>
      <c r="P27" s="62"/>
      <c r="Q27" s="62"/>
      <c r="R27" s="127"/>
      <c r="S27" s="128"/>
      <c r="T27" s="127"/>
      <c r="U27" s="128"/>
      <c r="V27" s="33"/>
      <c r="W27" s="33"/>
      <c r="X27" s="33"/>
    </row>
    <row r="28" spans="4:24" ht="18" customHeight="1">
      <c r="D28" s="148">
        <f t="shared" si="6"/>
        <v>15</v>
      </c>
      <c r="E28" s="33" t="str">
        <f>C$9</f>
        <v>6Sorbello Davide</v>
      </c>
      <c r="F28" s="149" t="s">
        <v>3</v>
      </c>
      <c r="G28" s="33" t="str">
        <f>D7</f>
        <v>4Toscano Giuseppe</v>
      </c>
      <c r="H28" s="62"/>
      <c r="I28" s="62"/>
      <c r="J28" s="74"/>
      <c r="K28" s="74"/>
      <c r="L28" s="62"/>
      <c r="M28" s="62"/>
      <c r="N28" s="74"/>
      <c r="O28" s="74"/>
      <c r="P28" s="62"/>
      <c r="Q28" s="62"/>
      <c r="R28" s="127"/>
      <c r="S28" s="128"/>
      <c r="T28" s="127"/>
      <c r="U28" s="128"/>
      <c r="V28" s="33"/>
      <c r="W28" s="33"/>
      <c r="X28" s="33"/>
    </row>
    <row r="29" spans="4:13" ht="12.75">
      <c r="D29" s="121"/>
      <c r="E29" s="120"/>
      <c r="F29" s="122"/>
      <c r="G29" s="120"/>
      <c r="H29" s="124"/>
      <c r="I29" s="124"/>
      <c r="J29" s="124"/>
      <c r="K29" s="124"/>
      <c r="L29" s="124"/>
      <c r="M29" s="124"/>
    </row>
    <row r="30" spans="8:13" ht="12.75">
      <c r="H30" s="125"/>
      <c r="I30" s="125"/>
      <c r="J30" s="125"/>
      <c r="K30" s="125"/>
      <c r="L30" s="125"/>
      <c r="M30" s="125"/>
    </row>
    <row r="32" ht="12.75">
      <c r="D32" s="39"/>
    </row>
  </sheetData>
  <printOptions gridLines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geOrder="overThenDown" paperSize="9" scale="9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2"/>
  <dimension ref="A1:Q43"/>
  <sheetViews>
    <sheetView tabSelected="1" view="pageBreakPreview" zoomScaleSheetLayoutView="100" workbookViewId="0" topLeftCell="A11">
      <selection activeCell="B47" sqref="B47"/>
    </sheetView>
  </sheetViews>
  <sheetFormatPr defaultColWidth="9.140625" defaultRowHeight="12.75"/>
  <cols>
    <col min="1" max="1" width="4.00390625" style="0" customWidth="1"/>
    <col min="2" max="2" width="24.140625" style="0" customWidth="1"/>
    <col min="4" max="4" width="4.8515625" style="0" customWidth="1"/>
    <col min="5" max="5" width="3.00390625" style="0" customWidth="1"/>
    <col min="6" max="6" width="3.7109375" style="0" customWidth="1"/>
    <col min="7" max="7" width="24.140625" style="0" customWidth="1"/>
    <col min="8" max="8" width="6.7109375" style="0" customWidth="1"/>
    <col min="9" max="9" width="3.8515625" style="0" customWidth="1"/>
    <col min="10" max="10" width="4.00390625" style="1" customWidth="1"/>
    <col min="11" max="11" width="4.421875" style="0" customWidth="1"/>
    <col min="12" max="12" width="4.57421875" style="0" customWidth="1"/>
    <col min="13" max="13" width="18.7109375" style="0" customWidth="1"/>
    <col min="14" max="14" width="9.140625" style="3" customWidth="1"/>
  </cols>
  <sheetData>
    <row r="1" spans="4:13" ht="12.75">
      <c r="D1" s="2" t="s">
        <v>96</v>
      </c>
      <c r="I1" t="s">
        <v>37</v>
      </c>
      <c r="J1"/>
      <c r="M1" t="s">
        <v>41</v>
      </c>
    </row>
    <row r="2" spans="2:13" ht="12.75">
      <c r="B2" s="16" t="s">
        <v>26</v>
      </c>
      <c r="G2" t="s">
        <v>27</v>
      </c>
      <c r="M2" t="s">
        <v>35</v>
      </c>
    </row>
    <row r="3" spans="1:14" ht="12.75">
      <c r="A3" s="12">
        <f>1+A2</f>
        <v>1</v>
      </c>
      <c r="B3">
        <v>1</v>
      </c>
      <c r="C3" s="13" t="s">
        <v>25</v>
      </c>
      <c r="D3" s="13" t="str">
        <f>Girone1A!$A$1</f>
        <v>A</v>
      </c>
      <c r="E3" s="65">
        <f>Girone1A!E4</f>
        <v>0</v>
      </c>
      <c r="F3" s="13">
        <f>1+F2</f>
        <v>1</v>
      </c>
      <c r="G3" t="s">
        <v>78</v>
      </c>
      <c r="H3" s="13" t="s">
        <v>25</v>
      </c>
      <c r="I3" s="14" t="s">
        <v>21</v>
      </c>
      <c r="K3" s="1"/>
      <c r="L3" s="2"/>
      <c r="M3" s="2"/>
      <c r="N3" s="63"/>
    </row>
    <row r="4" spans="1:14" ht="12.75">
      <c r="A4" s="15">
        <f aca="true" t="shared" si="0" ref="A4:A42">1+A3</f>
        <v>2</v>
      </c>
      <c r="B4">
        <v>2</v>
      </c>
      <c r="C4" s="16" t="s">
        <v>25</v>
      </c>
      <c r="D4" s="16" t="str">
        <f>Girone1A!$A$1</f>
        <v>A</v>
      </c>
      <c r="E4" s="65">
        <f>Girone1A!E5</f>
        <v>0</v>
      </c>
      <c r="F4" s="13">
        <f aca="true" t="shared" si="1" ref="F4:F34">1+F3</f>
        <v>2</v>
      </c>
      <c r="G4" t="s">
        <v>79</v>
      </c>
      <c r="H4" s="16" t="s">
        <v>25</v>
      </c>
      <c r="I4" s="17" t="s">
        <v>20</v>
      </c>
      <c r="K4" s="1"/>
      <c r="L4" s="2"/>
      <c r="M4" s="2"/>
      <c r="N4" s="63"/>
    </row>
    <row r="5" spans="1:14" ht="12.75">
      <c r="A5" s="15">
        <f t="shared" si="0"/>
        <v>3</v>
      </c>
      <c r="B5">
        <v>3</v>
      </c>
      <c r="C5" s="16" t="s">
        <v>25</v>
      </c>
      <c r="D5" s="16" t="str">
        <f>Girone1A!$A$1</f>
        <v>A</v>
      </c>
      <c r="E5" s="65">
        <f>Girone1A!E6</f>
        <v>0</v>
      </c>
      <c r="F5" s="13">
        <f t="shared" si="1"/>
        <v>3</v>
      </c>
      <c r="G5" t="s">
        <v>68</v>
      </c>
      <c r="H5" s="16" t="s">
        <v>25</v>
      </c>
      <c r="I5" s="17" t="s">
        <v>21</v>
      </c>
      <c r="K5" s="1"/>
      <c r="L5" s="2"/>
      <c r="M5" s="2"/>
      <c r="N5" s="63"/>
    </row>
    <row r="6" spans="1:14" ht="12.75">
      <c r="A6" s="18">
        <f t="shared" si="0"/>
        <v>4</v>
      </c>
      <c r="B6">
        <v>4</v>
      </c>
      <c r="C6" s="19" t="s">
        <v>25</v>
      </c>
      <c r="D6" s="19" t="str">
        <f>Girone1A!$A$1</f>
        <v>A</v>
      </c>
      <c r="E6" s="65">
        <f>Girone1A!E7</f>
        <v>0</v>
      </c>
      <c r="F6" s="13">
        <f t="shared" si="1"/>
        <v>4</v>
      </c>
      <c r="G6" t="s">
        <v>77</v>
      </c>
      <c r="H6" s="19" t="s">
        <v>25</v>
      </c>
      <c r="I6" s="20" t="s">
        <v>23</v>
      </c>
      <c r="K6" s="1"/>
      <c r="L6" s="2"/>
      <c r="M6" s="2"/>
      <c r="N6" s="63"/>
    </row>
    <row r="7" spans="1:14" ht="12.75">
      <c r="A7" s="12">
        <f t="shared" si="0"/>
        <v>5</v>
      </c>
      <c r="B7">
        <v>5</v>
      </c>
      <c r="C7" s="13" t="s">
        <v>25</v>
      </c>
      <c r="D7" s="13" t="str">
        <f>Girone2B!$A$1</f>
        <v>B</v>
      </c>
      <c r="E7" s="65">
        <f>Girone2B!E4</f>
        <v>0</v>
      </c>
      <c r="F7" s="13">
        <f t="shared" si="1"/>
        <v>5</v>
      </c>
      <c r="G7" t="s">
        <v>87</v>
      </c>
      <c r="H7" s="13" t="s">
        <v>25</v>
      </c>
      <c r="I7" s="14" t="s">
        <v>18</v>
      </c>
      <c r="K7" s="1"/>
      <c r="L7" s="2"/>
      <c r="M7" s="2"/>
      <c r="N7" s="63"/>
    </row>
    <row r="8" spans="1:14" ht="12.75">
      <c r="A8" s="15">
        <f t="shared" si="0"/>
        <v>6</v>
      </c>
      <c r="B8">
        <v>6</v>
      </c>
      <c r="C8" s="16" t="s">
        <v>25</v>
      </c>
      <c r="D8" s="16" t="str">
        <f>Girone2B!$A$1</f>
        <v>B</v>
      </c>
      <c r="E8" s="65">
        <f>Girone2B!E5</f>
        <v>0</v>
      </c>
      <c r="F8" s="13">
        <f t="shared" si="1"/>
        <v>6</v>
      </c>
      <c r="G8" t="s">
        <v>80</v>
      </c>
      <c r="H8" s="16" t="s">
        <v>25</v>
      </c>
      <c r="I8" s="17" t="s">
        <v>21</v>
      </c>
      <c r="K8" s="1"/>
      <c r="L8" s="2"/>
      <c r="M8" s="2"/>
      <c r="N8" s="63"/>
    </row>
    <row r="9" spans="1:14" ht="12.75">
      <c r="A9" s="15">
        <f t="shared" si="0"/>
        <v>7</v>
      </c>
      <c r="B9">
        <v>7</v>
      </c>
      <c r="C9" s="16" t="s">
        <v>25</v>
      </c>
      <c r="D9" s="16" t="str">
        <f>Girone2B!$A$1</f>
        <v>B</v>
      </c>
      <c r="E9" s="65">
        <f>Girone2B!E6</f>
        <v>0</v>
      </c>
      <c r="F9" s="13">
        <f t="shared" si="1"/>
        <v>7</v>
      </c>
      <c r="G9" t="s">
        <v>82</v>
      </c>
      <c r="H9" s="16" t="s">
        <v>25</v>
      </c>
      <c r="I9" s="17" t="s">
        <v>18</v>
      </c>
      <c r="K9" s="1"/>
      <c r="L9" s="2"/>
      <c r="M9" s="2"/>
      <c r="N9" s="63"/>
    </row>
    <row r="10" spans="1:14" ht="13.5" thickBot="1">
      <c r="A10" s="69">
        <f t="shared" si="0"/>
        <v>8</v>
      </c>
      <c r="B10">
        <v>8</v>
      </c>
      <c r="C10" s="19" t="s">
        <v>25</v>
      </c>
      <c r="D10" s="19" t="str">
        <f>Girone2B!$A$1</f>
        <v>B</v>
      </c>
      <c r="E10" s="65">
        <f>Girone2B!E7</f>
        <v>0</v>
      </c>
      <c r="F10" s="13">
        <f t="shared" si="1"/>
        <v>8</v>
      </c>
      <c r="G10" t="s">
        <v>85</v>
      </c>
      <c r="H10" s="19" t="s">
        <v>25</v>
      </c>
      <c r="I10" s="20" t="s">
        <v>19</v>
      </c>
      <c r="K10" s="1"/>
      <c r="L10" s="2"/>
      <c r="M10" s="2"/>
      <c r="N10" s="63"/>
    </row>
    <row r="11" spans="1:11" ht="12.75">
      <c r="A11" s="15">
        <f t="shared" si="0"/>
        <v>9</v>
      </c>
      <c r="B11">
        <v>9</v>
      </c>
      <c r="C11" s="13" t="s">
        <v>25</v>
      </c>
      <c r="D11" s="13" t="str">
        <f>Girone3C!$A$1</f>
        <v>C</v>
      </c>
      <c r="E11" s="65">
        <f>Girone3C!E4</f>
        <v>0</v>
      </c>
      <c r="F11" s="13">
        <f t="shared" si="1"/>
        <v>9</v>
      </c>
      <c r="G11" t="s">
        <v>86</v>
      </c>
      <c r="H11" s="13" t="s">
        <v>25</v>
      </c>
      <c r="I11" s="14" t="s">
        <v>20</v>
      </c>
      <c r="K11" s="1"/>
    </row>
    <row r="12" spans="1:17" ht="12.75">
      <c r="A12" s="15">
        <f t="shared" si="0"/>
        <v>10</v>
      </c>
      <c r="B12">
        <v>10</v>
      </c>
      <c r="C12" s="16" t="s">
        <v>25</v>
      </c>
      <c r="D12" s="16" t="str">
        <f>Girone3C!$A$1</f>
        <v>C</v>
      </c>
      <c r="E12" s="65">
        <f>Girone3C!E5</f>
        <v>0</v>
      </c>
      <c r="F12" s="13">
        <f t="shared" si="1"/>
        <v>10</v>
      </c>
      <c r="G12" t="s">
        <v>74</v>
      </c>
      <c r="H12" s="16" t="s">
        <v>25</v>
      </c>
      <c r="I12" s="17" t="s">
        <v>16</v>
      </c>
      <c r="K12" s="1"/>
      <c r="Q12" s="1"/>
    </row>
    <row r="13" spans="1:17" ht="12.75">
      <c r="A13" s="15">
        <f t="shared" si="0"/>
        <v>11</v>
      </c>
      <c r="B13">
        <v>12</v>
      </c>
      <c r="C13" s="16" t="s">
        <v>25</v>
      </c>
      <c r="D13" s="16" t="str">
        <f>Girone3C!$A$1</f>
        <v>C</v>
      </c>
      <c r="E13" s="65">
        <f>Girone3C!E6</f>
        <v>0</v>
      </c>
      <c r="F13" s="13">
        <f t="shared" si="1"/>
        <v>11</v>
      </c>
      <c r="G13" t="s">
        <v>72</v>
      </c>
      <c r="H13" s="16" t="s">
        <v>25</v>
      </c>
      <c r="I13" s="17" t="s">
        <v>17</v>
      </c>
      <c r="K13" s="1"/>
      <c r="Q13" s="1"/>
    </row>
    <row r="14" spans="1:17" ht="13.5" thickBot="1">
      <c r="A14" s="69">
        <f t="shared" si="0"/>
        <v>12</v>
      </c>
      <c r="B14">
        <v>13</v>
      </c>
      <c r="C14" s="19" t="s">
        <v>25</v>
      </c>
      <c r="D14" s="19" t="str">
        <f>Girone3C!$A$1</f>
        <v>C</v>
      </c>
      <c r="E14" s="65">
        <f>Girone3C!E7</f>
        <v>0</v>
      </c>
      <c r="F14" s="13">
        <f t="shared" si="1"/>
        <v>12</v>
      </c>
      <c r="G14" t="s">
        <v>81</v>
      </c>
      <c r="H14" s="19" t="s">
        <v>25</v>
      </c>
      <c r="I14" s="20" t="s">
        <v>22</v>
      </c>
      <c r="K14" s="1"/>
      <c r="Q14" s="1"/>
    </row>
    <row r="15" spans="1:17" ht="12.75">
      <c r="A15" s="15">
        <f t="shared" si="0"/>
        <v>13</v>
      </c>
      <c r="B15">
        <v>14</v>
      </c>
      <c r="C15" s="13" t="s">
        <v>25</v>
      </c>
      <c r="D15" s="13" t="str">
        <f>Girone4D!$A$1</f>
        <v>D</v>
      </c>
      <c r="E15" s="65">
        <f>Girone4D!E4</f>
        <v>0</v>
      </c>
      <c r="F15" s="13">
        <f t="shared" si="1"/>
        <v>13</v>
      </c>
      <c r="G15" t="s">
        <v>76</v>
      </c>
      <c r="H15" s="13" t="s">
        <v>25</v>
      </c>
      <c r="I15" s="14" t="s">
        <v>19</v>
      </c>
      <c r="K15" s="1"/>
      <c r="Q15" s="1"/>
    </row>
    <row r="16" spans="1:17" ht="12.75">
      <c r="A16" s="15">
        <f t="shared" si="0"/>
        <v>14</v>
      </c>
      <c r="B16">
        <v>15</v>
      </c>
      <c r="C16" s="16" t="s">
        <v>25</v>
      </c>
      <c r="D16" s="16" t="str">
        <f>Girone4D!$A$1</f>
        <v>D</v>
      </c>
      <c r="E16" s="65">
        <f>Girone4D!E5</f>
        <v>0</v>
      </c>
      <c r="F16" s="13">
        <f t="shared" si="1"/>
        <v>14</v>
      </c>
      <c r="G16" t="s">
        <v>90</v>
      </c>
      <c r="H16" s="16" t="s">
        <v>25</v>
      </c>
      <c r="I16" s="17" t="s">
        <v>16</v>
      </c>
      <c r="K16" s="1"/>
      <c r="Q16" s="1"/>
    </row>
    <row r="17" spans="1:17" ht="12.75">
      <c r="A17" s="15">
        <f t="shared" si="0"/>
        <v>15</v>
      </c>
      <c r="B17">
        <v>151</v>
      </c>
      <c r="C17" s="16" t="s">
        <v>25</v>
      </c>
      <c r="D17" s="16" t="str">
        <f>Girone4D!$A$1</f>
        <v>D</v>
      </c>
      <c r="E17" s="65">
        <f>Girone4D!E6</f>
        <v>0</v>
      </c>
      <c r="F17" s="13">
        <f t="shared" si="1"/>
        <v>15</v>
      </c>
      <c r="G17" t="s">
        <v>67</v>
      </c>
      <c r="H17" s="16" t="s">
        <v>25</v>
      </c>
      <c r="I17" s="17" t="s">
        <v>20</v>
      </c>
      <c r="K17" s="1"/>
      <c r="Q17" s="1"/>
    </row>
    <row r="18" spans="1:11" ht="13.5" thickBot="1">
      <c r="A18" s="69">
        <f t="shared" si="0"/>
        <v>16</v>
      </c>
      <c r="B18">
        <v>16</v>
      </c>
      <c r="C18" s="19" t="s">
        <v>25</v>
      </c>
      <c r="D18" s="19" t="str">
        <f>Girone4D!$A$1</f>
        <v>D</v>
      </c>
      <c r="E18" s="65">
        <f>Girone4D!E7</f>
        <v>0</v>
      </c>
      <c r="F18" s="13">
        <f t="shared" si="1"/>
        <v>16</v>
      </c>
      <c r="G18" t="s">
        <v>71</v>
      </c>
      <c r="H18" s="19" t="s">
        <v>25</v>
      </c>
      <c r="I18" s="20" t="s">
        <v>22</v>
      </c>
      <c r="K18" s="1"/>
    </row>
    <row r="19" spans="1:17" ht="12.75">
      <c r="A19" s="15">
        <f t="shared" si="0"/>
        <v>17</v>
      </c>
      <c r="B19">
        <v>17</v>
      </c>
      <c r="C19" s="13" t="s">
        <v>25</v>
      </c>
      <c r="D19" s="13" t="str">
        <f>Girone5E!$A$1</f>
        <v>E</v>
      </c>
      <c r="E19" s="65">
        <f>Girone5E!E4</f>
        <v>0</v>
      </c>
      <c r="F19" s="13">
        <f t="shared" si="1"/>
        <v>17</v>
      </c>
      <c r="G19" t="s">
        <v>66</v>
      </c>
      <c r="H19" s="13" t="s">
        <v>25</v>
      </c>
      <c r="I19" s="14" t="s">
        <v>17</v>
      </c>
      <c r="K19" s="1"/>
      <c r="Q19" s="1"/>
    </row>
    <row r="20" spans="1:17" ht="12.75">
      <c r="A20" s="15">
        <f t="shared" si="0"/>
        <v>18</v>
      </c>
      <c r="B20">
        <v>18</v>
      </c>
      <c r="C20" s="16" t="s">
        <v>25</v>
      </c>
      <c r="D20" s="16" t="str">
        <f>Girone5E!$A$1</f>
        <v>E</v>
      </c>
      <c r="E20" s="65">
        <f>Girone5E!E5</f>
        <v>0</v>
      </c>
      <c r="F20" s="13">
        <f t="shared" si="1"/>
        <v>18</v>
      </c>
      <c r="G20" t="s">
        <v>69</v>
      </c>
      <c r="H20" s="16" t="s">
        <v>25</v>
      </c>
      <c r="I20" s="17" t="s">
        <v>23</v>
      </c>
      <c r="K20" s="1"/>
      <c r="Q20" s="1"/>
    </row>
    <row r="21" spans="1:17" ht="12.75">
      <c r="A21" s="15">
        <f t="shared" si="0"/>
        <v>19</v>
      </c>
      <c r="B21">
        <v>19</v>
      </c>
      <c r="C21" s="16" t="s">
        <v>25</v>
      </c>
      <c r="D21" s="16" t="str">
        <f>Girone5E!$A$1</f>
        <v>E</v>
      </c>
      <c r="E21" s="65">
        <f>Girone5E!E6</f>
        <v>0</v>
      </c>
      <c r="F21" s="13">
        <f t="shared" si="1"/>
        <v>19</v>
      </c>
      <c r="G21" t="s">
        <v>73</v>
      </c>
      <c r="H21" s="16" t="s">
        <v>25</v>
      </c>
      <c r="I21" s="17" t="s">
        <v>19</v>
      </c>
      <c r="K21" s="1"/>
      <c r="Q21" s="1"/>
    </row>
    <row r="22" spans="1:11" ht="13.5" thickBot="1">
      <c r="A22" s="69">
        <f t="shared" si="0"/>
        <v>20</v>
      </c>
      <c r="B22">
        <v>20</v>
      </c>
      <c r="C22" s="19" t="s">
        <v>25</v>
      </c>
      <c r="D22" s="19" t="str">
        <f>Girone5E!$A$1</f>
        <v>E</v>
      </c>
      <c r="E22" s="65">
        <f>Girone5E!E7</f>
        <v>0</v>
      </c>
      <c r="F22" s="13">
        <f t="shared" si="1"/>
        <v>20</v>
      </c>
      <c r="G22" t="s">
        <v>62</v>
      </c>
      <c r="H22" s="19" t="s">
        <v>25</v>
      </c>
      <c r="I22" s="20" t="s">
        <v>16</v>
      </c>
      <c r="K22" s="1"/>
    </row>
    <row r="23" spans="1:13" ht="12.75">
      <c r="A23" s="15">
        <f t="shared" si="0"/>
        <v>21</v>
      </c>
      <c r="B23" s="51">
        <v>21</v>
      </c>
      <c r="C23" s="13" t="s">
        <v>25</v>
      </c>
      <c r="D23" s="13" t="str">
        <f>Girone6F!$A$1</f>
        <v>F</v>
      </c>
      <c r="E23" s="65">
        <f>Girone6F!E4</f>
        <v>0</v>
      </c>
      <c r="F23" s="13">
        <f t="shared" si="1"/>
        <v>21</v>
      </c>
      <c r="G23" t="s">
        <v>70</v>
      </c>
      <c r="H23" s="13" t="s">
        <v>25</v>
      </c>
      <c r="I23" s="14" t="s">
        <v>17</v>
      </c>
      <c r="K23" s="1"/>
      <c r="M23" s="16"/>
    </row>
    <row r="24" spans="1:13" ht="12.75">
      <c r="A24" s="15">
        <f t="shared" si="0"/>
        <v>22</v>
      </c>
      <c r="B24">
        <v>22</v>
      </c>
      <c r="C24" s="16" t="s">
        <v>25</v>
      </c>
      <c r="D24" s="16" t="str">
        <f>Girone6F!$A$1</f>
        <v>F</v>
      </c>
      <c r="E24" s="65">
        <f>Girone6F!E5</f>
        <v>0</v>
      </c>
      <c r="F24" s="13">
        <f t="shared" si="1"/>
        <v>22</v>
      </c>
      <c r="G24" t="s">
        <v>75</v>
      </c>
      <c r="H24" s="16" t="s">
        <v>25</v>
      </c>
      <c r="I24" s="17" t="s">
        <v>18</v>
      </c>
      <c r="K24" s="1"/>
      <c r="M24" s="16"/>
    </row>
    <row r="25" spans="1:13" ht="12.75">
      <c r="A25" s="15">
        <f t="shared" si="0"/>
        <v>23</v>
      </c>
      <c r="B25">
        <v>23</v>
      </c>
      <c r="C25" s="16" t="s">
        <v>25</v>
      </c>
      <c r="D25" s="16" t="str">
        <f>Girone6F!$A$1</f>
        <v>F</v>
      </c>
      <c r="E25" s="65">
        <f>Girone6F!E6</f>
        <v>0</v>
      </c>
      <c r="F25" s="13">
        <f t="shared" si="1"/>
        <v>23</v>
      </c>
      <c r="G25" t="s">
        <v>51</v>
      </c>
      <c r="H25" s="16" t="s">
        <v>25</v>
      </c>
      <c r="I25" s="17" t="s">
        <v>16</v>
      </c>
      <c r="K25" s="1"/>
      <c r="M25" s="16"/>
    </row>
    <row r="26" spans="1:14" ht="13.5" thickBot="1">
      <c r="A26" s="69">
        <f t="shared" si="0"/>
        <v>24</v>
      </c>
      <c r="B26" s="19">
        <v>24</v>
      </c>
      <c r="C26" s="19" t="s">
        <v>25</v>
      </c>
      <c r="D26" s="19" t="str">
        <f>Girone6F!$A$1</f>
        <v>F</v>
      </c>
      <c r="E26" s="65">
        <f>Girone6F!E7</f>
        <v>0</v>
      </c>
      <c r="F26" s="13">
        <f t="shared" si="1"/>
        <v>24</v>
      </c>
      <c r="G26" t="s">
        <v>83</v>
      </c>
      <c r="H26" s="19" t="s">
        <v>25</v>
      </c>
      <c r="I26" s="20" t="s">
        <v>18</v>
      </c>
      <c r="K26" s="1"/>
      <c r="N26"/>
    </row>
    <row r="27" spans="1:14" ht="12.75">
      <c r="A27" s="15">
        <f t="shared" si="0"/>
        <v>25</v>
      </c>
      <c r="B27">
        <v>25</v>
      </c>
      <c r="C27" s="13" t="s">
        <v>25</v>
      </c>
      <c r="D27" s="13" t="str">
        <f>Girone7G!$A$1</f>
        <v>G</v>
      </c>
      <c r="E27" s="65">
        <f>Girone7G!E4</f>
        <v>0</v>
      </c>
      <c r="F27" s="13">
        <f t="shared" si="1"/>
        <v>25</v>
      </c>
      <c r="G27" t="s">
        <v>50</v>
      </c>
      <c r="H27" s="13" t="s">
        <v>25</v>
      </c>
      <c r="I27" s="14" t="s">
        <v>19</v>
      </c>
      <c r="K27" s="1"/>
      <c r="N27"/>
    </row>
    <row r="28" spans="1:14" ht="12.75">
      <c r="A28" s="15">
        <f t="shared" si="0"/>
        <v>26</v>
      </c>
      <c r="B28">
        <v>26</v>
      </c>
      <c r="C28" s="16" t="s">
        <v>25</v>
      </c>
      <c r="D28" s="16" t="str">
        <f>Girone7G!$A$1</f>
        <v>G</v>
      </c>
      <c r="E28" s="65">
        <f>Girone7G!E5</f>
        <v>0</v>
      </c>
      <c r="F28" s="13">
        <f t="shared" si="1"/>
        <v>26</v>
      </c>
      <c r="G28" t="s">
        <v>84</v>
      </c>
      <c r="H28" s="16" t="s">
        <v>25</v>
      </c>
      <c r="I28" s="17" t="s">
        <v>17</v>
      </c>
      <c r="K28" s="1"/>
      <c r="N28"/>
    </row>
    <row r="29" spans="1:14" ht="12.75">
      <c r="A29" s="15">
        <f t="shared" si="0"/>
        <v>27</v>
      </c>
      <c r="B29">
        <v>27</v>
      </c>
      <c r="C29" s="16" t="s">
        <v>25</v>
      </c>
      <c r="D29" s="16" t="str">
        <f>Girone7G!$A$1</f>
        <v>G</v>
      </c>
      <c r="E29" s="65">
        <f>Girone7G!E6</f>
        <v>0</v>
      </c>
      <c r="F29" s="13">
        <f t="shared" si="1"/>
        <v>27</v>
      </c>
      <c r="G29" t="s">
        <v>46</v>
      </c>
      <c r="H29" s="16" t="s">
        <v>25</v>
      </c>
      <c r="I29" s="17" t="s">
        <v>21</v>
      </c>
      <c r="K29" s="1"/>
      <c r="N29"/>
    </row>
    <row r="30" spans="1:14" ht="13.5" thickBot="1">
      <c r="A30" s="69">
        <f t="shared" si="0"/>
        <v>28</v>
      </c>
      <c r="B30">
        <v>28</v>
      </c>
      <c r="C30" s="19" t="s">
        <v>25</v>
      </c>
      <c r="D30" s="19" t="str">
        <f>Girone7G!$A$1</f>
        <v>G</v>
      </c>
      <c r="E30" s="65">
        <f>Girone7G!E7</f>
        <v>0</v>
      </c>
      <c r="F30" s="13">
        <f t="shared" si="1"/>
        <v>28</v>
      </c>
      <c r="G30" t="s">
        <v>49</v>
      </c>
      <c r="H30" s="19" t="s">
        <v>25</v>
      </c>
      <c r="I30" s="20" t="s">
        <v>20</v>
      </c>
      <c r="K30" s="1"/>
      <c r="N30"/>
    </row>
    <row r="31" spans="1:14" ht="12.75">
      <c r="A31" s="15">
        <f t="shared" si="0"/>
        <v>29</v>
      </c>
      <c r="B31">
        <v>29</v>
      </c>
      <c r="C31" s="13" t="s">
        <v>25</v>
      </c>
      <c r="D31" s="13" t="str">
        <f>Girone8H!$A$1</f>
        <v>H</v>
      </c>
      <c r="E31" s="65">
        <f>Girone8H!E4</f>
        <v>0</v>
      </c>
      <c r="F31" s="13">
        <f t="shared" si="1"/>
        <v>29</v>
      </c>
      <c r="G31" t="s">
        <v>47</v>
      </c>
      <c r="H31" s="13" t="s">
        <v>25</v>
      </c>
      <c r="I31" s="14" t="s">
        <v>22</v>
      </c>
      <c r="K31" s="1"/>
      <c r="N31"/>
    </row>
    <row r="32" spans="1:14" ht="12.75">
      <c r="A32" s="15">
        <f t="shared" si="0"/>
        <v>30</v>
      </c>
      <c r="B32">
        <v>30</v>
      </c>
      <c r="C32" s="16" t="s">
        <v>25</v>
      </c>
      <c r="D32" s="16" t="str">
        <f>Girone8H!$A$1</f>
        <v>H</v>
      </c>
      <c r="E32" s="65">
        <f>Girone8H!E5</f>
        <v>0</v>
      </c>
      <c r="F32" s="13">
        <f t="shared" si="1"/>
        <v>30</v>
      </c>
      <c r="G32" t="s">
        <v>48</v>
      </c>
      <c r="H32" s="16" t="s">
        <v>25</v>
      </c>
      <c r="I32" s="17" t="s">
        <v>22</v>
      </c>
      <c r="K32" s="1"/>
      <c r="N32"/>
    </row>
    <row r="33" spans="1:14" ht="12.75">
      <c r="A33" s="15">
        <f t="shared" si="0"/>
        <v>31</v>
      </c>
      <c r="B33">
        <v>31</v>
      </c>
      <c r="C33" s="16" t="s">
        <v>25</v>
      </c>
      <c r="D33" s="16" t="str">
        <f>Girone8H!$A$1</f>
        <v>H</v>
      </c>
      <c r="E33" s="65">
        <f>Girone8H!E6</f>
        <v>0</v>
      </c>
      <c r="F33" s="13">
        <f t="shared" si="1"/>
        <v>31</v>
      </c>
      <c r="G33" t="s">
        <v>88</v>
      </c>
      <c r="H33" s="16" t="s">
        <v>25</v>
      </c>
      <c r="I33" s="17" t="s">
        <v>23</v>
      </c>
      <c r="K33" s="1"/>
      <c r="N33"/>
    </row>
    <row r="34" spans="1:14" ht="13.5" thickBot="1">
      <c r="A34" s="69">
        <f t="shared" si="0"/>
        <v>32</v>
      </c>
      <c r="B34">
        <v>32</v>
      </c>
      <c r="C34" s="16" t="s">
        <v>25</v>
      </c>
      <c r="D34" s="16" t="str">
        <f>Girone8H!$A$1</f>
        <v>H</v>
      </c>
      <c r="E34" s="65">
        <f>Girone8H!E7</f>
        <v>0</v>
      </c>
      <c r="F34" s="13">
        <f t="shared" si="1"/>
        <v>32</v>
      </c>
      <c r="G34" t="s">
        <v>89</v>
      </c>
      <c r="H34" s="16" t="s">
        <v>25</v>
      </c>
      <c r="I34" s="17" t="s">
        <v>23</v>
      </c>
      <c r="K34" s="1"/>
      <c r="N34"/>
    </row>
    <row r="35" spans="1:14" ht="12.75">
      <c r="A35" s="15">
        <f t="shared" si="0"/>
        <v>33</v>
      </c>
      <c r="B35" s="13">
        <v>33</v>
      </c>
      <c r="C35" s="13" t="s">
        <v>25</v>
      </c>
      <c r="D35" s="13" t="str">
        <f>Girone9I!$A$1</f>
        <v>I</v>
      </c>
      <c r="E35" s="66"/>
      <c r="F35" s="13"/>
      <c r="G35" t="s">
        <v>45</v>
      </c>
      <c r="H35" s="13" t="s">
        <v>25</v>
      </c>
      <c r="I35" s="14" t="s">
        <v>24</v>
      </c>
      <c r="K35" s="1"/>
      <c r="N35"/>
    </row>
    <row r="36" spans="1:11" ht="12.75">
      <c r="A36" s="15">
        <f t="shared" si="0"/>
        <v>34</v>
      </c>
      <c r="B36" s="13">
        <v>34</v>
      </c>
      <c r="C36" s="16" t="s">
        <v>25</v>
      </c>
      <c r="D36" s="16" t="str">
        <f>Girone9I!$A$1</f>
        <v>I</v>
      </c>
      <c r="E36" s="67"/>
      <c r="F36" s="16"/>
      <c r="G36" t="s">
        <v>45</v>
      </c>
      <c r="H36" s="16" t="s">
        <v>25</v>
      </c>
      <c r="I36" s="17" t="s">
        <v>24</v>
      </c>
      <c r="K36" s="1"/>
    </row>
    <row r="37" spans="1:11" ht="12.75">
      <c r="A37" s="15">
        <f t="shared" si="0"/>
        <v>35</v>
      </c>
      <c r="B37" s="13">
        <v>35</v>
      </c>
      <c r="C37" s="16" t="s">
        <v>25</v>
      </c>
      <c r="D37" s="16" t="str">
        <f>Girone9I!$A$1</f>
        <v>I</v>
      </c>
      <c r="E37" s="67"/>
      <c r="F37" s="16"/>
      <c r="G37" t="s">
        <v>45</v>
      </c>
      <c r="H37" s="16" t="s">
        <v>25</v>
      </c>
      <c r="I37" s="17" t="s">
        <v>24</v>
      </c>
      <c r="K37" s="1"/>
    </row>
    <row r="38" spans="1:11" ht="12.75">
      <c r="A38" s="15">
        <f t="shared" si="0"/>
        <v>36</v>
      </c>
      <c r="B38" s="13">
        <v>36</v>
      </c>
      <c r="C38" s="19" t="s">
        <v>25</v>
      </c>
      <c r="D38" s="19" t="str">
        <f>Girone9I!$A$1</f>
        <v>I</v>
      </c>
      <c r="E38" s="68"/>
      <c r="F38" s="19"/>
      <c r="G38" s="19" t="s">
        <v>45</v>
      </c>
      <c r="H38" s="19" t="s">
        <v>25</v>
      </c>
      <c r="I38" s="20" t="s">
        <v>24</v>
      </c>
      <c r="K38" s="1"/>
    </row>
    <row r="39" spans="1:11" ht="12.75">
      <c r="A39" s="16">
        <f t="shared" si="0"/>
        <v>37</v>
      </c>
      <c r="B39" s="51">
        <v>37</v>
      </c>
      <c r="K39" s="1"/>
    </row>
    <row r="40" spans="1:2" ht="12.75">
      <c r="A40" s="16">
        <f t="shared" si="0"/>
        <v>38</v>
      </c>
      <c r="B40" s="51">
        <v>38</v>
      </c>
    </row>
    <row r="41" spans="1:2" ht="12.75">
      <c r="A41" s="16">
        <f t="shared" si="0"/>
        <v>39</v>
      </c>
      <c r="B41" s="51">
        <v>39</v>
      </c>
    </row>
    <row r="42" spans="1:2" ht="13.5" thickBot="1">
      <c r="A42" s="16">
        <f t="shared" si="0"/>
        <v>40</v>
      </c>
      <c r="B42" s="55">
        <v>40</v>
      </c>
    </row>
    <row r="43" ht="12.75">
      <c r="B43" s="16"/>
    </row>
  </sheetData>
  <printOptions gridLines="1" horizontalCentered="1"/>
  <pageMargins left="0.3937007874015748" right="0.3937007874015748" top="1.92" bottom="0.7874015748031497" header="0.26" footer="0.5118110236220472"/>
  <pageSetup horizontalDpi="300" verticalDpi="300" orientation="portrait" pageOrder="overThenDown" paperSize="9" scale="116" r:id="rId1"/>
  <headerFooter alignWithMargins="0">
    <oddHeader>&amp;C&amp;"Arial,Grassetto"&amp;16ALBARAGNOS&amp;"Arial,Normale"&amp;10
Sport,arte,cultura, tennistavolo
www.albaragnos.com
I torneo di 
&amp;"Arial,Grassetto"TENNISTAVOLO&amp;"Arial,Normale"
FESTA DELLA REPUBBLICA ITALIANA
&amp;9Zafferana Etnea 2 GIUGNO 2008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B2:W53"/>
  <sheetViews>
    <sheetView view="pageBreakPreview" zoomScaleSheetLayoutView="100" workbookViewId="0" topLeftCell="A1">
      <selection activeCell="E29" sqref="E29"/>
    </sheetView>
  </sheetViews>
  <sheetFormatPr defaultColWidth="9.140625" defaultRowHeight="12.75"/>
  <cols>
    <col min="1" max="1" width="2.7109375" style="11" customWidth="1"/>
    <col min="2" max="2" width="3.140625" style="11" customWidth="1"/>
    <col min="3" max="3" width="24.421875" style="11" customWidth="1"/>
    <col min="4" max="4" width="3.7109375" style="11" customWidth="1"/>
    <col min="5" max="5" width="25.28125" style="11" customWidth="1"/>
    <col min="6" max="19" width="3.7109375" style="11" customWidth="1"/>
    <col min="20" max="20" width="4.00390625" style="11" customWidth="1"/>
    <col min="21" max="21" width="4.28125" style="11" customWidth="1"/>
    <col min="22" max="22" width="18.140625" style="11" customWidth="1"/>
    <col min="23" max="23" width="13.8515625" style="11" customWidth="1"/>
    <col min="24" max="16384" width="9.140625" style="11" customWidth="1"/>
  </cols>
  <sheetData>
    <row r="2" ht="12.75">
      <c r="F2" s="11" t="s">
        <v>44</v>
      </c>
    </row>
    <row r="3" spans="5:22" ht="12.75">
      <c r="E3" s="11" t="s">
        <v>36</v>
      </c>
      <c r="V3" s="11" t="s">
        <v>43</v>
      </c>
    </row>
    <row r="4" spans="3:20" ht="12.75">
      <c r="C4" s="11" t="s">
        <v>42</v>
      </c>
      <c r="D4" s="70"/>
      <c r="F4" s="131">
        <f>1+D4</f>
        <v>1</v>
      </c>
      <c r="G4" s="132"/>
      <c r="H4" s="131">
        <f>1+F4</f>
        <v>2</v>
      </c>
      <c r="I4" s="132"/>
      <c r="J4" s="131">
        <f>1+H4</f>
        <v>3</v>
      </c>
      <c r="K4" s="132"/>
      <c r="L4" s="131">
        <f>1+J4</f>
        <v>4</v>
      </c>
      <c r="M4" s="132"/>
      <c r="N4" s="131">
        <f>1+L4</f>
        <v>5</v>
      </c>
      <c r="O4" s="132"/>
      <c r="P4" s="133" t="s">
        <v>13</v>
      </c>
      <c r="Q4" s="134" t="s">
        <v>14</v>
      </c>
      <c r="R4" s="133" t="s">
        <v>6</v>
      </c>
      <c r="S4" s="134" t="s">
        <v>7</v>
      </c>
      <c r="T4" s="135" t="s">
        <v>10</v>
      </c>
    </row>
    <row r="5" spans="2:23" ht="12.75">
      <c r="B5" s="11">
        <f>1+B4</f>
        <v>1</v>
      </c>
      <c r="C5" s="61">
        <f>Girone2B!C$20</f>
        <v>0</v>
      </c>
      <c r="D5" s="70" t="s">
        <v>3</v>
      </c>
      <c r="E5" s="11">
        <f>Girone9I!C$20</f>
        <v>0</v>
      </c>
      <c r="F5" s="23">
        <v>11</v>
      </c>
      <c r="G5" s="23">
        <v>13</v>
      </c>
      <c r="H5" s="136"/>
      <c r="I5" s="136"/>
      <c r="J5" s="23"/>
      <c r="K5" s="23"/>
      <c r="L5" s="136"/>
      <c r="M5" s="136"/>
      <c r="N5" s="23"/>
      <c r="O5" s="23"/>
      <c r="P5" s="133">
        <f>F5+H5+J5+L5+N5</f>
        <v>11</v>
      </c>
      <c r="Q5" s="134">
        <f>G5+I5+K5+M5+O5</f>
        <v>13</v>
      </c>
      <c r="R5" s="133">
        <f>IF(F5&gt;G5,1,0)+IF(H5&gt;I5,1,0)+IF(J5&gt;K5,1,0)+IF(L5&gt;M5,1,0)+IF(N5&gt;O5,1,0)</f>
        <v>0</v>
      </c>
      <c r="S5" s="134">
        <f>IF(F5&lt;G5,1,0)+IF(H5&lt;I5,1,0)+IF(J5&lt;K5,1,0)+IF(L5&lt;M5,1,0)+IF(N5&lt;O5,1,0)</f>
        <v>1</v>
      </c>
      <c r="T5" s="135">
        <f>S5+R5</f>
        <v>1</v>
      </c>
      <c r="U5" s="11">
        <f>IF(AND(S5=0,R5=0),"",IF(R5&gt;S5,1,2))</f>
        <v>2</v>
      </c>
      <c r="V5" s="11">
        <f>IF(U5="","",IF(U5=1,C5,E5))</f>
        <v>0</v>
      </c>
      <c r="W5" s="11">
        <f>IF(U5="","",IF(U5=1,E5,C5))</f>
        <v>0</v>
      </c>
    </row>
    <row r="6" spans="2:23" ht="12.75">
      <c r="B6" s="11">
        <f>1+B5</f>
        <v>2</v>
      </c>
      <c r="C6" s="61">
        <f>Girone3C!C$20</f>
        <v>0</v>
      </c>
      <c r="D6" s="70" t="s">
        <v>3</v>
      </c>
      <c r="E6" s="11">
        <f>Girone8H!C$20</f>
        <v>0</v>
      </c>
      <c r="F6" s="23">
        <v>11</v>
      </c>
      <c r="G6" s="23">
        <v>13</v>
      </c>
      <c r="H6" s="136"/>
      <c r="I6" s="136"/>
      <c r="J6" s="23"/>
      <c r="K6" s="23"/>
      <c r="L6" s="136"/>
      <c r="M6" s="136"/>
      <c r="N6" s="23"/>
      <c r="O6" s="23"/>
      <c r="P6" s="133">
        <f>F6+H6+J6+L6+N6</f>
        <v>11</v>
      </c>
      <c r="Q6" s="134">
        <f>G6+I6+K6+M6+O6</f>
        <v>13</v>
      </c>
      <c r="R6" s="133">
        <f>IF(F6&gt;G6,1,0)+IF(H6&gt;I6,1,0)+IF(J6&gt;K6,1,0)+IF(L6&gt;M6,1,0)+IF(N6&gt;O6,1,0)</f>
        <v>0</v>
      </c>
      <c r="S6" s="134">
        <f>IF(F6&lt;G6,1,0)+IF(H6&lt;I6,1,0)+IF(J6&lt;K6,1,0)+IF(L6&lt;M6,1,0)+IF(N6&lt;O6,1,0)</f>
        <v>1</v>
      </c>
      <c r="T6" s="135">
        <f>S6+R6</f>
        <v>1</v>
      </c>
      <c r="U6" s="11">
        <f>IF(AND(S6=0,R6=0),"",IF(R6&gt;S6,1,2))</f>
        <v>2</v>
      </c>
      <c r="V6" s="11">
        <f>IF(U6="","",IF(U6=1,C6,E6))</f>
        <v>0</v>
      </c>
      <c r="W6" s="11">
        <f>IF(U6="","",IF(U6=1,E6,C6))</f>
        <v>0</v>
      </c>
    </row>
    <row r="7" spans="4:21" ht="12.75">
      <c r="D7" s="70"/>
      <c r="E7" s="24"/>
      <c r="F7" s="23"/>
      <c r="G7" s="23"/>
      <c r="H7" s="23"/>
      <c r="I7" s="23"/>
      <c r="J7" s="23"/>
      <c r="K7" s="23"/>
      <c r="L7" s="23"/>
      <c r="M7" s="23"/>
      <c r="N7" s="23"/>
      <c r="O7" s="23"/>
      <c r="P7" s="24"/>
      <c r="Q7" s="24"/>
      <c r="R7" s="24"/>
      <c r="S7" s="24"/>
      <c r="T7" s="24"/>
      <c r="U7" s="24"/>
    </row>
    <row r="8" spans="4:21" ht="12.75">
      <c r="D8" s="70"/>
      <c r="E8" s="24"/>
      <c r="F8" s="23"/>
      <c r="G8" s="23"/>
      <c r="H8" s="23"/>
      <c r="I8" s="23"/>
      <c r="J8" s="23"/>
      <c r="K8" s="23"/>
      <c r="L8" s="23"/>
      <c r="M8" s="23"/>
      <c r="N8" s="23"/>
      <c r="O8" s="23"/>
      <c r="P8" s="24"/>
      <c r="Q8" s="24"/>
      <c r="R8" s="24"/>
      <c r="S8" s="24"/>
      <c r="T8" s="24"/>
      <c r="U8" s="24"/>
    </row>
    <row r="9" spans="4:20" ht="12.75">
      <c r="D9" s="70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4"/>
      <c r="R9" s="24"/>
      <c r="S9" s="24"/>
      <c r="T9" s="24"/>
    </row>
    <row r="10" spans="3:23" ht="13.5" thickBot="1">
      <c r="C10" s="11" t="s">
        <v>28</v>
      </c>
      <c r="V10" s="70" t="s">
        <v>32</v>
      </c>
      <c r="W10" s="70" t="s">
        <v>34</v>
      </c>
    </row>
    <row r="11" spans="4:20" ht="12.75">
      <c r="D11" s="70"/>
      <c r="F11" s="25">
        <f>1+D11</f>
        <v>1</v>
      </c>
      <c r="G11" s="26"/>
      <c r="H11" s="25">
        <f>1+F11</f>
        <v>2</v>
      </c>
      <c r="I11" s="26"/>
      <c r="J11" s="25">
        <f>1+H11</f>
        <v>3</v>
      </c>
      <c r="K11" s="26"/>
      <c r="L11" s="25">
        <f>1+J11</f>
        <v>4</v>
      </c>
      <c r="M11" s="26"/>
      <c r="N11" s="25">
        <f>1+L11</f>
        <v>5</v>
      </c>
      <c r="O11" s="26"/>
      <c r="P11" s="80" t="s">
        <v>13</v>
      </c>
      <c r="Q11" s="81" t="s">
        <v>14</v>
      </c>
      <c r="R11" s="80" t="s">
        <v>6</v>
      </c>
      <c r="S11" s="82" t="s">
        <v>7</v>
      </c>
      <c r="T11" s="83" t="s">
        <v>10</v>
      </c>
    </row>
    <row r="12" spans="2:23" ht="12.75">
      <c r="B12" s="11">
        <f aca="true" t="shared" si="0" ref="B12:B19">1+B11</f>
        <v>1</v>
      </c>
      <c r="C12" s="61">
        <f>Girone1A!C$19</f>
        <v>0</v>
      </c>
      <c r="D12" s="70" t="s">
        <v>3</v>
      </c>
      <c r="E12" s="11">
        <f>IF(Girone9I!C19="",Girone8H!C20,Girone9I!C19)</f>
        <v>0</v>
      </c>
      <c r="F12" s="21"/>
      <c r="G12" s="21"/>
      <c r="H12" s="22"/>
      <c r="I12" s="22"/>
      <c r="J12" s="21"/>
      <c r="K12" s="21"/>
      <c r="L12" s="22"/>
      <c r="M12" s="22"/>
      <c r="N12" s="21"/>
      <c r="O12" s="21"/>
      <c r="P12" s="84">
        <f aca="true" t="shared" si="1" ref="P12:Q19">F12+H12+J12+L12+N12</f>
        <v>0</v>
      </c>
      <c r="Q12" s="85">
        <f t="shared" si="1"/>
        <v>0</v>
      </c>
      <c r="R12" s="84">
        <f aca="true" t="shared" si="2" ref="R12:R19">IF(F12&gt;G12,1,0)+IF(H12&gt;I12,1,0)+IF(J12&gt;K12,1,0)+IF(L12&gt;M12,1,0)+IF(N12&gt;O12,1,0)</f>
        <v>0</v>
      </c>
      <c r="S12" s="85">
        <f aca="true" t="shared" si="3" ref="S12:S19">IF(F12&lt;G12,1,0)+IF(H12&lt;I12,1,0)+IF(J12&lt;K12,1,0)+IF(L12&lt;M12,1,0)+IF(N12&lt;O12,1,0)</f>
        <v>0</v>
      </c>
      <c r="T12" s="86">
        <f aca="true" t="shared" si="4" ref="T12:T19">S12+R12</f>
        <v>0</v>
      </c>
      <c r="U12" s="11">
        <f aca="true" t="shared" si="5" ref="U12:U19">IF(AND(S12=0,R12=0),"",IF(R12&gt;S12,1,2))</f>
      </c>
      <c r="V12" s="11">
        <f aca="true" t="shared" si="6" ref="V12:V19">IF(U12="","",IF(U12=1,C12,E12))</f>
      </c>
      <c r="W12" s="11">
        <f aca="true" t="shared" si="7" ref="W12:W19">IF(U12="","",IF(U12=1,E12,C12))</f>
      </c>
    </row>
    <row r="13" spans="2:23" ht="12.75">
      <c r="B13" s="11">
        <f t="shared" si="0"/>
        <v>2</v>
      </c>
      <c r="C13" s="11">
        <f>Girone2B!C$19</f>
        <v>0</v>
      </c>
      <c r="D13" s="70" t="s">
        <v>3</v>
      </c>
      <c r="E13" s="11">
        <f>IF(Girone9I!C19="",Girone7G!C20,finale!V6)</f>
        <v>0</v>
      </c>
      <c r="F13" s="21"/>
      <c r="G13" s="21"/>
      <c r="H13" s="22"/>
      <c r="I13" s="22"/>
      <c r="J13" s="21"/>
      <c r="K13" s="21"/>
      <c r="L13" s="22"/>
      <c r="M13" s="22"/>
      <c r="N13" s="21"/>
      <c r="O13" s="21"/>
      <c r="P13" s="84">
        <f t="shared" si="1"/>
        <v>0</v>
      </c>
      <c r="Q13" s="85">
        <f t="shared" si="1"/>
        <v>0</v>
      </c>
      <c r="R13" s="84">
        <f t="shared" si="2"/>
        <v>0</v>
      </c>
      <c r="S13" s="85">
        <f t="shared" si="3"/>
        <v>0</v>
      </c>
      <c r="T13" s="86">
        <f t="shared" si="4"/>
        <v>0</v>
      </c>
      <c r="U13" s="11">
        <f t="shared" si="5"/>
      </c>
      <c r="V13" s="11">
        <f t="shared" si="6"/>
      </c>
      <c r="W13" s="11">
        <f t="shared" si="7"/>
      </c>
    </row>
    <row r="14" spans="2:23" ht="12.75">
      <c r="B14" s="11">
        <f t="shared" si="0"/>
        <v>3</v>
      </c>
      <c r="C14" s="11">
        <f>Girone3C!C$19</f>
        <v>0</v>
      </c>
      <c r="D14" s="70" t="s">
        <v>3</v>
      </c>
      <c r="E14" s="11">
        <f>IF(Girone9I!C19="",Girone6F!C20,finale!V5)</f>
        <v>0</v>
      </c>
      <c r="F14" s="21"/>
      <c r="G14" s="21"/>
      <c r="H14" s="22"/>
      <c r="I14" s="22"/>
      <c r="J14" s="21"/>
      <c r="K14" s="21"/>
      <c r="L14" s="22"/>
      <c r="M14" s="22"/>
      <c r="N14" s="21"/>
      <c r="O14" s="21"/>
      <c r="P14" s="84">
        <f t="shared" si="1"/>
        <v>0</v>
      </c>
      <c r="Q14" s="85">
        <f t="shared" si="1"/>
        <v>0</v>
      </c>
      <c r="R14" s="84">
        <f t="shared" si="2"/>
        <v>0</v>
      </c>
      <c r="S14" s="85">
        <f t="shared" si="3"/>
        <v>0</v>
      </c>
      <c r="T14" s="86">
        <f t="shared" si="4"/>
        <v>0</v>
      </c>
      <c r="U14" s="11">
        <f t="shared" si="5"/>
      </c>
      <c r="V14" s="11">
        <f t="shared" si="6"/>
      </c>
      <c r="W14" s="11">
        <f t="shared" si="7"/>
      </c>
    </row>
    <row r="15" spans="2:23" ht="12.75">
      <c r="B15" s="11">
        <f t="shared" si="0"/>
        <v>4</v>
      </c>
      <c r="C15" s="11">
        <f>Girone4D!C$19</f>
        <v>0</v>
      </c>
      <c r="D15" s="70" t="s">
        <v>3</v>
      </c>
      <c r="E15" s="11">
        <f>Girone5E!C$20</f>
        <v>0</v>
      </c>
      <c r="F15" s="21"/>
      <c r="G15" s="21"/>
      <c r="H15" s="22"/>
      <c r="I15" s="22"/>
      <c r="J15" s="21"/>
      <c r="K15" s="21"/>
      <c r="L15" s="22"/>
      <c r="M15" s="22"/>
      <c r="N15" s="21"/>
      <c r="O15" s="21"/>
      <c r="P15" s="84">
        <f t="shared" si="1"/>
        <v>0</v>
      </c>
      <c r="Q15" s="85">
        <f t="shared" si="1"/>
        <v>0</v>
      </c>
      <c r="R15" s="84">
        <f t="shared" si="2"/>
        <v>0</v>
      </c>
      <c r="S15" s="85">
        <f t="shared" si="3"/>
        <v>0</v>
      </c>
      <c r="T15" s="86">
        <f t="shared" si="4"/>
        <v>0</v>
      </c>
      <c r="U15" s="11">
        <f t="shared" si="5"/>
      </c>
      <c r="V15" s="11">
        <f t="shared" si="6"/>
      </c>
      <c r="W15" s="11">
        <f t="shared" si="7"/>
      </c>
    </row>
    <row r="16" spans="2:23" ht="12.75">
      <c r="B16" s="11">
        <f t="shared" si="0"/>
        <v>5</v>
      </c>
      <c r="C16" s="11">
        <f>Girone5E!C$19</f>
        <v>0</v>
      </c>
      <c r="D16" s="70" t="s">
        <v>3</v>
      </c>
      <c r="E16" s="11">
        <f>Girone4D!C$20</f>
        <v>0</v>
      </c>
      <c r="F16" s="21"/>
      <c r="G16" s="21"/>
      <c r="H16" s="22"/>
      <c r="I16" s="22"/>
      <c r="J16" s="21"/>
      <c r="K16" s="21"/>
      <c r="L16" s="22"/>
      <c r="M16" s="22"/>
      <c r="N16" s="21"/>
      <c r="O16" s="21"/>
      <c r="P16" s="84">
        <f t="shared" si="1"/>
        <v>0</v>
      </c>
      <c r="Q16" s="85">
        <f t="shared" si="1"/>
        <v>0</v>
      </c>
      <c r="R16" s="84">
        <f t="shared" si="2"/>
        <v>0</v>
      </c>
      <c r="S16" s="85">
        <f t="shared" si="3"/>
        <v>0</v>
      </c>
      <c r="T16" s="86">
        <f t="shared" si="4"/>
        <v>0</v>
      </c>
      <c r="U16" s="11">
        <f t="shared" si="5"/>
      </c>
      <c r="V16" s="11">
        <f t="shared" si="6"/>
      </c>
      <c r="W16" s="11">
        <f t="shared" si="7"/>
      </c>
    </row>
    <row r="17" spans="2:23" ht="12.75">
      <c r="B17" s="11">
        <f t="shared" si="0"/>
        <v>6</v>
      </c>
      <c r="C17" s="11">
        <f>Girone6F!C$19</f>
        <v>0</v>
      </c>
      <c r="D17" s="70" t="s">
        <v>3</v>
      </c>
      <c r="E17" s="11">
        <f>Girone3C!C$20</f>
        <v>0</v>
      </c>
      <c r="F17" s="21"/>
      <c r="G17" s="21"/>
      <c r="H17" s="22"/>
      <c r="I17" s="22"/>
      <c r="J17" s="21"/>
      <c r="K17" s="21"/>
      <c r="L17" s="22"/>
      <c r="M17" s="22"/>
      <c r="N17" s="21"/>
      <c r="O17" s="21"/>
      <c r="P17" s="84">
        <f t="shared" si="1"/>
        <v>0</v>
      </c>
      <c r="Q17" s="85">
        <f t="shared" si="1"/>
        <v>0</v>
      </c>
      <c r="R17" s="84">
        <f t="shared" si="2"/>
        <v>0</v>
      </c>
      <c r="S17" s="85">
        <f t="shared" si="3"/>
        <v>0</v>
      </c>
      <c r="T17" s="86">
        <f t="shared" si="4"/>
        <v>0</v>
      </c>
      <c r="U17" s="11">
        <f t="shared" si="5"/>
      </c>
      <c r="V17" s="11">
        <f t="shared" si="6"/>
      </c>
      <c r="W17" s="11">
        <f t="shared" si="7"/>
      </c>
    </row>
    <row r="18" spans="2:23" ht="12.75">
      <c r="B18" s="11">
        <f t="shared" si="0"/>
        <v>7</v>
      </c>
      <c r="C18" s="11">
        <f>Girone7G!C$19</f>
        <v>0</v>
      </c>
      <c r="D18" s="70" t="s">
        <v>3</v>
      </c>
      <c r="E18" s="11">
        <f>Girone2B!C$20</f>
        <v>0</v>
      </c>
      <c r="F18" s="21"/>
      <c r="G18" s="21"/>
      <c r="H18" s="22"/>
      <c r="I18" s="22"/>
      <c r="J18" s="21"/>
      <c r="K18" s="21"/>
      <c r="L18" s="22"/>
      <c r="M18" s="22"/>
      <c r="N18" s="21"/>
      <c r="O18" s="21"/>
      <c r="P18" s="84">
        <f t="shared" si="1"/>
        <v>0</v>
      </c>
      <c r="Q18" s="85">
        <f t="shared" si="1"/>
        <v>0</v>
      </c>
      <c r="R18" s="84">
        <f t="shared" si="2"/>
        <v>0</v>
      </c>
      <c r="S18" s="85">
        <f t="shared" si="3"/>
        <v>0</v>
      </c>
      <c r="T18" s="86">
        <f t="shared" si="4"/>
        <v>0</v>
      </c>
      <c r="U18" s="11">
        <f t="shared" si="5"/>
      </c>
      <c r="V18" s="11">
        <f t="shared" si="6"/>
      </c>
      <c r="W18" s="11">
        <f t="shared" si="7"/>
      </c>
    </row>
    <row r="19" spans="2:23" ht="12.75">
      <c r="B19" s="11">
        <f t="shared" si="0"/>
        <v>8</v>
      </c>
      <c r="C19" s="11">
        <f>Girone8H!C$19</f>
        <v>0</v>
      </c>
      <c r="D19" s="70" t="s">
        <v>3</v>
      </c>
      <c r="E19" s="11">
        <f>Girone1A!C$20</f>
        <v>0</v>
      </c>
      <c r="F19" s="21"/>
      <c r="G19" s="21"/>
      <c r="H19" s="22"/>
      <c r="I19" s="22"/>
      <c r="J19" s="21"/>
      <c r="K19" s="21"/>
      <c r="L19" s="22"/>
      <c r="M19" s="22"/>
      <c r="N19" s="21"/>
      <c r="O19" s="21"/>
      <c r="P19" s="84">
        <f t="shared" si="1"/>
        <v>0</v>
      </c>
      <c r="Q19" s="85">
        <f t="shared" si="1"/>
        <v>0</v>
      </c>
      <c r="R19" s="84">
        <f t="shared" si="2"/>
        <v>0</v>
      </c>
      <c r="S19" s="85">
        <f t="shared" si="3"/>
        <v>0</v>
      </c>
      <c r="T19" s="86">
        <f t="shared" si="4"/>
        <v>0</v>
      </c>
      <c r="U19" s="11">
        <f t="shared" si="5"/>
      </c>
      <c r="V19" s="11">
        <f t="shared" si="6"/>
      </c>
      <c r="W19" s="11">
        <f t="shared" si="7"/>
      </c>
    </row>
    <row r="21" spans="22:23" ht="13.5" thickBot="1">
      <c r="V21" s="70" t="s">
        <v>32</v>
      </c>
      <c r="W21" s="70" t="s">
        <v>34</v>
      </c>
    </row>
    <row r="22" spans="3:20" ht="12.75">
      <c r="C22" s="11" t="s">
        <v>95</v>
      </c>
      <c r="D22" s="70"/>
      <c r="F22" s="25">
        <f>1+D22</f>
        <v>1</v>
      </c>
      <c r="G22" s="26"/>
      <c r="H22" s="25">
        <f>1+F22</f>
        <v>2</v>
      </c>
      <c r="I22" s="26"/>
      <c r="J22" s="25">
        <f>1+H22</f>
        <v>3</v>
      </c>
      <c r="K22" s="26"/>
      <c r="L22" s="25">
        <f>1+J22</f>
        <v>4</v>
      </c>
      <c r="M22" s="26"/>
      <c r="N22" s="25">
        <f>1+L22</f>
        <v>5</v>
      </c>
      <c r="O22" s="26"/>
      <c r="P22" s="80" t="s">
        <v>13</v>
      </c>
      <c r="Q22" s="81" t="s">
        <v>14</v>
      </c>
      <c r="R22" s="80" t="s">
        <v>6</v>
      </c>
      <c r="S22" s="82" t="s">
        <v>7</v>
      </c>
      <c r="T22" s="83" t="s">
        <v>10</v>
      </c>
    </row>
    <row r="23" spans="2:23" ht="12.75">
      <c r="B23" s="11">
        <f>1+B22</f>
        <v>1</v>
      </c>
      <c r="C23" s="61">
        <f>V12</f>
      </c>
      <c r="D23" s="70" t="s">
        <v>3</v>
      </c>
      <c r="E23" s="11">
        <f>V16</f>
      </c>
      <c r="F23" s="21"/>
      <c r="G23" s="21"/>
      <c r="H23" s="22"/>
      <c r="I23" s="22"/>
      <c r="J23" s="21"/>
      <c r="K23" s="21"/>
      <c r="L23" s="22"/>
      <c r="M23" s="22"/>
      <c r="N23" s="21"/>
      <c r="O23" s="21"/>
      <c r="P23" s="84">
        <f aca="true" t="shared" si="8" ref="P23:Q26">F23+H23+J23+L23+N23</f>
        <v>0</v>
      </c>
      <c r="Q23" s="85">
        <f t="shared" si="8"/>
        <v>0</v>
      </c>
      <c r="R23" s="84">
        <f>IF(F23&gt;G23,1,0)+IF(H23&gt;I23,1,0)+IF(J23&gt;K23,1,0)+IF(L23&gt;M23,1,0)+IF(N23&gt;O23,1,0)</f>
        <v>0</v>
      </c>
      <c r="S23" s="85">
        <f>IF(F23&lt;G23,1,0)+IF(H23&lt;I23,1,0)+IF(J23&lt;K23,1,0)+IF(L23&lt;M23,1,0)+IF(N23&lt;O23,1,0)</f>
        <v>0</v>
      </c>
      <c r="T23" s="86">
        <f>S23+R23</f>
        <v>0</v>
      </c>
      <c r="U23" s="11">
        <f>IF(AND(S23=0,R23=0),"",IF(R23&gt;S23,1,2))</f>
      </c>
      <c r="V23" s="11">
        <f>IF(U23="","",IF(U23=1,C23,E23))</f>
      </c>
      <c r="W23" s="11">
        <f>IF(U23="","",IF(U23=1,E23,C23))</f>
      </c>
    </row>
    <row r="24" spans="2:23" ht="12.75">
      <c r="B24" s="11">
        <f>1+B23</f>
        <v>2</v>
      </c>
      <c r="C24" s="61">
        <f>V13</f>
      </c>
      <c r="D24" s="70" t="s">
        <v>3</v>
      </c>
      <c r="E24" s="11">
        <f>V17</f>
      </c>
      <c r="F24" s="21"/>
      <c r="G24" s="21"/>
      <c r="H24" s="22"/>
      <c r="I24" s="22"/>
      <c r="J24" s="21"/>
      <c r="K24" s="21"/>
      <c r="L24" s="22"/>
      <c r="M24" s="22"/>
      <c r="N24" s="21"/>
      <c r="O24" s="21"/>
      <c r="P24" s="84">
        <f t="shared" si="8"/>
        <v>0</v>
      </c>
      <c r="Q24" s="85">
        <f t="shared" si="8"/>
        <v>0</v>
      </c>
      <c r="R24" s="84">
        <f>IF(F24&gt;G24,1,0)+IF(H24&gt;I24,1,0)+IF(J24&gt;K24,1,0)+IF(L24&gt;M24,1,0)+IF(N24&gt;O24,1,0)</f>
        <v>0</v>
      </c>
      <c r="S24" s="85">
        <f>IF(F24&lt;G24,1,0)+IF(H24&lt;I24,1,0)+IF(J24&lt;K24,1,0)+IF(L24&lt;M24,1,0)+IF(N24&lt;O24,1,0)</f>
        <v>0</v>
      </c>
      <c r="T24" s="86">
        <f>S24+R24</f>
        <v>0</v>
      </c>
      <c r="U24" s="11">
        <f>IF(AND(S24=0,R24=0),"",IF(R24&gt;S24,1,2))</f>
      </c>
      <c r="V24" s="11">
        <f>IF(U24="","",IF(U24=1,C24,E24))</f>
      </c>
      <c r="W24" s="11">
        <f>IF(U24="","",IF(U24=1,E24,C24))</f>
      </c>
    </row>
    <row r="25" spans="2:23" ht="12.75">
      <c r="B25" s="11">
        <f>1+B24</f>
        <v>3</v>
      </c>
      <c r="C25" s="61">
        <f>V14</f>
      </c>
      <c r="D25" s="70" t="s">
        <v>3</v>
      </c>
      <c r="E25" s="11">
        <f>V18</f>
      </c>
      <c r="F25" s="21"/>
      <c r="G25" s="21"/>
      <c r="H25" s="22"/>
      <c r="I25" s="22"/>
      <c r="J25" s="21"/>
      <c r="K25" s="21"/>
      <c r="L25" s="22"/>
      <c r="M25" s="22"/>
      <c r="N25" s="21"/>
      <c r="O25" s="21"/>
      <c r="P25" s="84">
        <f t="shared" si="8"/>
        <v>0</v>
      </c>
      <c r="Q25" s="85">
        <f t="shared" si="8"/>
        <v>0</v>
      </c>
      <c r="R25" s="84">
        <f>IF(F25&gt;G25,1,0)+IF(H25&gt;I25,1,0)+IF(J25&gt;K25,1,0)+IF(L25&gt;M25,1,0)+IF(N25&gt;O25,1,0)</f>
        <v>0</v>
      </c>
      <c r="S25" s="85">
        <f>IF(F25&lt;G25,1,0)+IF(H25&lt;I25,1,0)+IF(J25&lt;K25,1,0)+IF(L25&lt;M25,1,0)+IF(N25&lt;O25,1,0)</f>
        <v>0</v>
      </c>
      <c r="T25" s="86">
        <f>S25+R25</f>
        <v>0</v>
      </c>
      <c r="U25" s="11">
        <f>IF(AND(S25=0,R25=0),"",IF(R25&gt;S25,1,2))</f>
      </c>
      <c r="V25" s="11">
        <f>IF(U25="","",IF(U25=1,C25,E25))</f>
      </c>
      <c r="W25" s="11">
        <f>IF(U25="","",IF(U25=1,E25,C25))</f>
      </c>
    </row>
    <row r="26" spans="2:23" ht="12.75">
      <c r="B26" s="11">
        <f>1+B25</f>
        <v>4</v>
      </c>
      <c r="C26" s="61">
        <f>V15</f>
      </c>
      <c r="D26" s="70" t="s">
        <v>3</v>
      </c>
      <c r="E26" s="11">
        <f>V19</f>
      </c>
      <c r="F26" s="21"/>
      <c r="G26" s="21"/>
      <c r="H26" s="22"/>
      <c r="I26" s="22"/>
      <c r="J26" s="21"/>
      <c r="K26" s="21"/>
      <c r="L26" s="22"/>
      <c r="M26" s="22"/>
      <c r="N26" s="21"/>
      <c r="O26" s="21"/>
      <c r="P26" s="84">
        <f t="shared" si="8"/>
        <v>0</v>
      </c>
      <c r="Q26" s="85">
        <f t="shared" si="8"/>
        <v>0</v>
      </c>
      <c r="R26" s="84">
        <f>IF(F26&gt;G26,1,0)+IF(H26&gt;I26,1,0)+IF(J26&gt;K26,1,0)+IF(L26&gt;M26,1,0)+IF(N26&gt;O26,1,0)</f>
        <v>0</v>
      </c>
      <c r="S26" s="85">
        <f>IF(F26&lt;G26,1,0)+IF(H26&lt;I26,1,0)+IF(J26&lt;K26,1,0)+IF(L26&lt;M26,1,0)+IF(N26&lt;O26,1,0)</f>
        <v>0</v>
      </c>
      <c r="T26" s="86">
        <f>S26+R26</f>
        <v>0</v>
      </c>
      <c r="U26" s="11">
        <f>IF(AND(S26=0,R26=0),"",IF(R26&gt;S26,1,2))</f>
      </c>
      <c r="V26" s="11">
        <f>IF(U26="","",IF(U26=1,C26,E26))</f>
      </c>
      <c r="W26" s="11">
        <f>IF(U26="","",IF(U26=1,E26,C26))</f>
      </c>
    </row>
    <row r="29" ht="13.5" thickBot="1">
      <c r="C29" s="11" t="s">
        <v>29</v>
      </c>
    </row>
    <row r="30" spans="6:20" ht="12.75">
      <c r="F30" s="25">
        <f>1+D30</f>
        <v>1</v>
      </c>
      <c r="G30" s="26"/>
      <c r="H30" s="25">
        <f>1+F30</f>
        <v>2</v>
      </c>
      <c r="I30" s="26"/>
      <c r="J30" s="25">
        <f>1+H30</f>
        <v>3</v>
      </c>
      <c r="K30" s="26"/>
      <c r="L30" s="25">
        <f>1+J30</f>
        <v>4</v>
      </c>
      <c r="M30" s="26"/>
      <c r="N30" s="25">
        <f>1+L30</f>
        <v>5</v>
      </c>
      <c r="O30" s="26"/>
      <c r="P30" s="80" t="s">
        <v>13</v>
      </c>
      <c r="Q30" s="81" t="s">
        <v>14</v>
      </c>
      <c r="R30" s="80" t="s">
        <v>6</v>
      </c>
      <c r="S30" s="82" t="s">
        <v>7</v>
      </c>
      <c r="T30" s="83" t="s">
        <v>10</v>
      </c>
    </row>
    <row r="31" spans="3:23" ht="12.75">
      <c r="C31" s="11">
        <f>V23</f>
      </c>
      <c r="D31" s="70" t="s">
        <v>3</v>
      </c>
      <c r="E31" s="11">
        <f>V26</f>
      </c>
      <c r="F31" s="21"/>
      <c r="G31" s="21"/>
      <c r="H31" s="22"/>
      <c r="I31" s="22"/>
      <c r="J31" s="21"/>
      <c r="K31" s="21"/>
      <c r="L31" s="22"/>
      <c r="M31" s="22"/>
      <c r="N31" s="21"/>
      <c r="O31" s="21"/>
      <c r="P31" s="84">
        <f>F31+H31+J31+L31+N31</f>
        <v>0</v>
      </c>
      <c r="Q31" s="85">
        <f>G31+I31+K31+M31+O31</f>
        <v>0</v>
      </c>
      <c r="R31" s="84">
        <f>IF(F31&gt;G31,1,0)+IF(H31&gt;I31,1,0)+IF(J31&gt;K31,1,0)+IF(L31&gt;M31,1,0)+IF(N31&gt;O31,1,0)</f>
        <v>0</v>
      </c>
      <c r="S31" s="85">
        <f>IF(F31&lt;G31,1,0)+IF(H31&lt;I31,1,0)+IF(J31&lt;K31,1,0)+IF(L31&lt;M31,1,0)+IF(N31&lt;O31,1,0)</f>
        <v>0</v>
      </c>
      <c r="T31" s="86">
        <f>S31+R31</f>
        <v>0</v>
      </c>
      <c r="U31" s="11">
        <f>IF(AND(S31=0,R31=0),"",IF(R31&gt;S31,1,2))</f>
      </c>
      <c r="V31" s="11">
        <f>IF(U31="","",IF(U31=1,C31,E31))</f>
      </c>
      <c r="W31" s="11">
        <f>IF(U31="","",IF(U31=1,E31,C31))</f>
      </c>
    </row>
    <row r="32" spans="3:23" ht="12.75">
      <c r="C32" s="11">
        <f>V24</f>
      </c>
      <c r="D32" s="70" t="s">
        <v>3</v>
      </c>
      <c r="E32" s="11">
        <f>V25</f>
      </c>
      <c r="F32" s="21"/>
      <c r="G32" s="21"/>
      <c r="H32" s="22"/>
      <c r="I32" s="22"/>
      <c r="J32" s="21"/>
      <c r="K32" s="21"/>
      <c r="L32" s="22"/>
      <c r="M32" s="22"/>
      <c r="N32" s="21"/>
      <c r="O32" s="21"/>
      <c r="P32" s="84">
        <f>F32+H32+J32+L32+N32</f>
        <v>0</v>
      </c>
      <c r="Q32" s="85">
        <f>G32+I32+K32+M32+O32</f>
        <v>0</v>
      </c>
      <c r="R32" s="84">
        <f>IF(F32&gt;G32,1,0)+IF(H32&gt;I32,1,0)+IF(J32&gt;K32,1,0)+IF(L32&gt;M32,1,0)+IF(N32&gt;O32,1,0)</f>
        <v>0</v>
      </c>
      <c r="S32" s="85">
        <f>IF(F32&lt;G32,1,0)+IF(H32&lt;I32,1,0)+IF(J32&lt;K32,1,0)+IF(L32&lt;M32,1,0)+IF(N32&lt;O32,1,0)</f>
        <v>0</v>
      </c>
      <c r="T32" s="86">
        <f>S32+R32</f>
        <v>0</v>
      </c>
      <c r="U32" s="11">
        <f>IF(AND(S32=0,R32=0),"",IF(R32&gt;S32,1,2))</f>
      </c>
      <c r="V32" s="11">
        <f>IF(U32="","",IF(U32=1,C32,E32))</f>
      </c>
      <c r="W32" s="11">
        <f>IF(U32="","",IF(U32=1,E32,C32))</f>
      </c>
    </row>
    <row r="33" spans="6:21" ht="12.75"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4"/>
      <c r="Q33" s="24"/>
      <c r="R33" s="24"/>
      <c r="S33" s="24"/>
      <c r="T33" s="24"/>
      <c r="U33" s="24"/>
    </row>
    <row r="34" spans="6:21" ht="12.75"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4"/>
      <c r="Q34" s="24"/>
      <c r="R34" s="24"/>
      <c r="S34" s="24"/>
      <c r="T34" s="24"/>
      <c r="U34" s="24"/>
    </row>
    <row r="36" ht="13.5" thickBot="1">
      <c r="C36" s="11" t="s">
        <v>30</v>
      </c>
    </row>
    <row r="37" spans="6:20" ht="12.75">
      <c r="F37" s="25">
        <f>1+D37</f>
        <v>1</v>
      </c>
      <c r="G37" s="26"/>
      <c r="H37" s="25">
        <f>1+F37</f>
        <v>2</v>
      </c>
      <c r="I37" s="26"/>
      <c r="J37" s="25">
        <f>1+H37</f>
        <v>3</v>
      </c>
      <c r="K37" s="26"/>
      <c r="L37" s="25">
        <f>1+J37</f>
        <v>4</v>
      </c>
      <c r="M37" s="26"/>
      <c r="N37" s="25">
        <f>1+L37</f>
        <v>5</v>
      </c>
      <c r="O37" s="26"/>
      <c r="P37" s="80" t="s">
        <v>13</v>
      </c>
      <c r="Q37" s="81" t="s">
        <v>14</v>
      </c>
      <c r="R37" s="80" t="s">
        <v>6</v>
      </c>
      <c r="S37" s="82" t="s">
        <v>7</v>
      </c>
      <c r="T37" s="83" t="s">
        <v>10</v>
      </c>
    </row>
    <row r="38" spans="3:23" ht="12.75">
      <c r="C38" s="11">
        <f>V31</f>
      </c>
      <c r="D38" s="70" t="s">
        <v>3</v>
      </c>
      <c r="E38" s="11">
        <f>V32</f>
      </c>
      <c r="F38" s="21"/>
      <c r="G38" s="21"/>
      <c r="H38" s="22"/>
      <c r="I38" s="22"/>
      <c r="J38" s="21"/>
      <c r="K38" s="21"/>
      <c r="L38" s="22"/>
      <c r="M38" s="22"/>
      <c r="N38" s="21"/>
      <c r="O38" s="21"/>
      <c r="P38" s="84">
        <f>F38+H38+J38+L38+N38</f>
        <v>0</v>
      </c>
      <c r="Q38" s="85">
        <f>G38+I38+K38+M38+O38</f>
        <v>0</v>
      </c>
      <c r="R38" s="84">
        <f>IF(F38&gt;G38,1,0)+IF(H38&gt;I38,1,0)+IF(J38&gt;K38,1,0)+IF(L38&gt;M38,1,0)+IF(N38&gt;O38,1,0)</f>
        <v>0</v>
      </c>
      <c r="S38" s="85">
        <f>IF(F38&lt;G38,1,0)+IF(H38&lt;I38,1,0)+IF(J38&lt;K38,1,0)+IF(L38&lt;M38,1,0)+IF(N38&lt;O38,1,0)</f>
        <v>0</v>
      </c>
      <c r="T38" s="86">
        <f>S38+R38</f>
        <v>0</v>
      </c>
      <c r="U38" s="11">
        <f>IF(AND(S38=0,R38=0),"",IF(R38&gt;S38,1,2))</f>
      </c>
      <c r="V38" s="11">
        <f>IF(U38="","",IF(U38=1,C38,E38))</f>
      </c>
      <c r="W38" s="11">
        <f>IF(U38="","",IF(U38=1,E38,C38))</f>
      </c>
    </row>
    <row r="41" ht="13.5" thickBot="1">
      <c r="C41" s="11" t="s">
        <v>31</v>
      </c>
    </row>
    <row r="42" spans="6:20" ht="12.75">
      <c r="F42" s="25">
        <f>1+D42</f>
        <v>1</v>
      </c>
      <c r="G42" s="26"/>
      <c r="H42" s="25">
        <f>1+F42</f>
        <v>2</v>
      </c>
      <c r="I42" s="26"/>
      <c r="J42" s="25">
        <f>1+H42</f>
        <v>3</v>
      </c>
      <c r="K42" s="26"/>
      <c r="L42" s="25">
        <f>1+J42</f>
        <v>4</v>
      </c>
      <c r="M42" s="26"/>
      <c r="N42" s="25">
        <f>1+L42</f>
        <v>5</v>
      </c>
      <c r="O42" s="26"/>
      <c r="P42" s="80" t="s">
        <v>13</v>
      </c>
      <c r="Q42" s="81" t="s">
        <v>14</v>
      </c>
      <c r="R42" s="80" t="s">
        <v>6</v>
      </c>
      <c r="S42" s="82" t="s">
        <v>7</v>
      </c>
      <c r="T42" s="83" t="s">
        <v>10</v>
      </c>
    </row>
    <row r="43" spans="3:23" ht="12.75">
      <c r="C43" s="11">
        <f>W31</f>
      </c>
      <c r="D43" s="70" t="s">
        <v>3</v>
      </c>
      <c r="E43" s="11">
        <f>W32</f>
      </c>
      <c r="F43" s="21"/>
      <c r="G43" s="21"/>
      <c r="H43" s="22"/>
      <c r="I43" s="22"/>
      <c r="J43" s="21"/>
      <c r="K43" s="21"/>
      <c r="L43" s="22"/>
      <c r="M43" s="22"/>
      <c r="N43" s="21"/>
      <c r="O43" s="21"/>
      <c r="P43" s="84">
        <f>F43+H43+J43+L43+N43</f>
        <v>0</v>
      </c>
      <c r="Q43" s="85">
        <f>G43+I43+K43+M43+O43</f>
        <v>0</v>
      </c>
      <c r="R43" s="84">
        <f>IF(F43&gt;G43,1,0)+IF(H43&gt;I43,1,0)+IF(J43&gt;K43,1,0)+IF(L43&gt;M43,1,0)+IF(N43&gt;O43,1,0)</f>
        <v>0</v>
      </c>
      <c r="S43" s="85">
        <f>IF(F43&lt;G43,1,0)+IF(H43&lt;I43,1,0)+IF(J43&lt;K43,1,0)+IF(L43&lt;M43,1,0)+IF(N43&lt;O43,1,0)</f>
        <v>0</v>
      </c>
      <c r="T43" s="86">
        <f>S43+R43</f>
        <v>0</v>
      </c>
      <c r="U43" s="11">
        <f>IF(AND(S43=0,R43=0),"",IF(R43&gt;S43,1,2))</f>
      </c>
      <c r="V43" s="11">
        <f>IF(U43="","",IF(U43=1,C43,E43))</f>
      </c>
      <c r="W43" s="11">
        <f>IF(U43="","",IF(U43=1,E43,C43))</f>
      </c>
    </row>
    <row r="45" ht="12.75">
      <c r="C45" s="11" t="s">
        <v>33</v>
      </c>
    </row>
    <row r="46" spans="2:3" ht="12.75">
      <c r="B46" s="11">
        <f aca="true" t="shared" si="9" ref="B46:B53">1+B45</f>
        <v>1</v>
      </c>
      <c r="C46" s="11">
        <f>V38</f>
      </c>
    </row>
    <row r="47" spans="2:3" ht="12.75">
      <c r="B47" s="11">
        <f t="shared" si="9"/>
        <v>2</v>
      </c>
      <c r="C47" s="11">
        <f>W38</f>
      </c>
    </row>
    <row r="48" spans="2:3" ht="12.75">
      <c r="B48" s="11">
        <f t="shared" si="9"/>
        <v>3</v>
      </c>
      <c r="C48" s="11">
        <f>V43</f>
      </c>
    </row>
    <row r="49" spans="2:3" ht="12.75">
      <c r="B49" s="11">
        <f t="shared" si="9"/>
        <v>4</v>
      </c>
      <c r="C49" s="11">
        <f>W43</f>
      </c>
    </row>
    <row r="50" spans="2:3" ht="12.75">
      <c r="B50" s="11">
        <f t="shared" si="9"/>
        <v>5</v>
      </c>
      <c r="C50" s="11">
        <f>W23</f>
      </c>
    </row>
    <row r="51" spans="2:3" ht="12.75">
      <c r="B51" s="11">
        <f t="shared" si="9"/>
        <v>6</v>
      </c>
      <c r="C51" s="11">
        <f>W24</f>
      </c>
    </row>
    <row r="52" spans="2:3" ht="12.75">
      <c r="B52" s="11">
        <f t="shared" si="9"/>
        <v>7</v>
      </c>
      <c r="C52" s="11">
        <f>W25</f>
      </c>
    </row>
    <row r="53" spans="2:3" ht="12.75">
      <c r="B53" s="11">
        <f t="shared" si="9"/>
        <v>8</v>
      </c>
      <c r="C53" s="11">
        <f>W26</f>
      </c>
    </row>
  </sheetData>
  <printOptions gridLines="1" horizontalCentered="1" verticalCentered="1"/>
  <pageMargins left="0.3937007874015748" right="0.3937007874015748" top="0.4330708661417323" bottom="0.7874015748031497" header="0.31496062992125984" footer="0.5118110236220472"/>
  <pageSetup fitToHeight="1" fitToWidth="1" horizontalDpi="300" verticalDpi="300" orientation="landscape" pageOrder="overThenDown" paperSize="9" r:id="rId1"/>
  <headerFooter alignWithMargins="0">
    <oddHeader>&amp;C&amp;F  &amp;A</oddHeader>
    <oddFooter>&amp;C&amp;A</oddFooter>
  </headerFooter>
  <rowBreaks count="1" manualBreakCount="1">
    <brk id="49" max="2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Y30"/>
  <sheetViews>
    <sheetView zoomScaleSheetLayoutView="75" workbookViewId="0" topLeftCell="A1">
      <selection activeCell="B4" sqref="B4:B7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21.7109375" style="5" customWidth="1"/>
    <col min="7" max="7" width="3.7109375" style="5" customWidth="1"/>
    <col min="8" max="8" width="3.7109375" style="27" customWidth="1"/>
    <col min="9" max="18" width="3.7109375" style="5" customWidth="1"/>
    <col min="19" max="19" width="4.140625" style="5" customWidth="1"/>
    <col min="20" max="21" width="3.7109375" style="5" customWidth="1"/>
    <col min="22" max="22" width="4.57421875" style="5" customWidth="1"/>
    <col min="23" max="23" width="18.7109375" style="5" customWidth="1"/>
    <col min="24" max="16384" width="9.140625" style="5" customWidth="1"/>
  </cols>
  <sheetData>
    <row r="1" spans="1:13" ht="16.5" customHeight="1">
      <c r="A1" s="4" t="str">
        <f>G2</f>
        <v>A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5" t="s">
        <v>16</v>
      </c>
    </row>
    <row r="3" spans="1:20" ht="12.75">
      <c r="A3" s="2"/>
      <c r="B3" s="5" t="s">
        <v>1</v>
      </c>
      <c r="E3" s="30" t="s">
        <v>93</v>
      </c>
      <c r="F3" s="5" t="s">
        <v>94</v>
      </c>
      <c r="G3" s="31"/>
      <c r="J3" s="5" t="s">
        <v>8</v>
      </c>
      <c r="M3" s="5" t="s">
        <v>56</v>
      </c>
      <c r="N3" s="5" t="s">
        <v>57</v>
      </c>
      <c r="O3" s="5" t="s">
        <v>60</v>
      </c>
      <c r="Q3" s="5" t="s">
        <v>61</v>
      </c>
      <c r="S3" s="5" t="s">
        <v>91</v>
      </c>
      <c r="T3" s="5" t="s">
        <v>92</v>
      </c>
    </row>
    <row r="4" spans="1:20" ht="19.5" customHeight="1">
      <c r="A4" s="2">
        <f>1+A3</f>
        <v>1</v>
      </c>
      <c r="B4" s="102">
        <f>C4</f>
        <v>1</v>
      </c>
      <c r="C4" s="32">
        <f>base!B3</f>
        <v>1</v>
      </c>
      <c r="E4" s="71">
        <f>M4+N4</f>
        <v>0</v>
      </c>
      <c r="F4" s="73">
        <f>M4</f>
        <v>0</v>
      </c>
      <c r="G4" s="72">
        <f>IF(V13=1,2,0)</f>
        <v>0</v>
      </c>
      <c r="H4" s="72">
        <f>IF(V12=1,2,0)</f>
        <v>0</v>
      </c>
      <c r="I4" s="72">
        <f>IF(V11=1,2,0)</f>
        <v>0</v>
      </c>
      <c r="J4" s="72">
        <f>SUM(G4:I4)</f>
        <v>0</v>
      </c>
      <c r="M4" s="5">
        <f>S11+S12+S13</f>
        <v>0</v>
      </c>
      <c r="N4" s="5">
        <f>T11+T12+T13</f>
        <v>0</v>
      </c>
      <c r="O4" s="33">
        <f>M4-N4</f>
        <v>0</v>
      </c>
      <c r="Q4" s="33">
        <f>S4-T4</f>
        <v>0</v>
      </c>
      <c r="S4" s="5">
        <f>Q11+Q12+Q13</f>
        <v>0</v>
      </c>
      <c r="T4" s="5">
        <f>R11+R12+R13</f>
        <v>0</v>
      </c>
    </row>
    <row r="5" spans="1:20" ht="19.5" customHeight="1">
      <c r="A5" s="2">
        <f>1+A4</f>
        <v>2</v>
      </c>
      <c r="B5" s="102">
        <f>C5</f>
        <v>2</v>
      </c>
      <c r="C5" s="32">
        <f>base!B4</f>
        <v>2</v>
      </c>
      <c r="E5" s="71">
        <f>M5+N5</f>
        <v>0</v>
      </c>
      <c r="F5" s="73">
        <f>M5</f>
        <v>0</v>
      </c>
      <c r="G5" s="72">
        <f>IF(V11=2,2,0)</f>
        <v>0</v>
      </c>
      <c r="H5" s="72">
        <f>IF(V14=1,2,0)</f>
        <v>0</v>
      </c>
      <c r="I5" s="72">
        <f>IF(V15=1,2,0)</f>
        <v>0</v>
      </c>
      <c r="J5" s="72">
        <f>SUM(G5:I5)</f>
        <v>0</v>
      </c>
      <c r="M5" s="5">
        <f>T11+S14+S15</f>
        <v>0</v>
      </c>
      <c r="N5" s="5">
        <f>S11+T14+T15</f>
        <v>0</v>
      </c>
      <c r="O5" s="33">
        <f>M5-N5</f>
        <v>0</v>
      </c>
      <c r="Q5" s="33">
        <f>S5-T5</f>
        <v>0</v>
      </c>
      <c r="S5" s="5">
        <f>R11+Q14+Q15</f>
        <v>0</v>
      </c>
      <c r="T5" s="5">
        <f>Q11+R14+R15</f>
        <v>0</v>
      </c>
    </row>
    <row r="6" spans="1:20" ht="19.5" customHeight="1">
      <c r="A6" s="2">
        <f>1+A5</f>
        <v>3</v>
      </c>
      <c r="B6" s="102">
        <f>C6</f>
        <v>3</v>
      </c>
      <c r="C6" s="32">
        <f>base!B5</f>
        <v>3</v>
      </c>
      <c r="E6" s="71">
        <f>M6+N6</f>
        <v>0</v>
      </c>
      <c r="F6" s="73">
        <f>M6</f>
        <v>0</v>
      </c>
      <c r="G6" s="73">
        <f>IF(V12=2,2,0)</f>
        <v>0</v>
      </c>
      <c r="H6" s="72">
        <f>IF(V14=2,2,0)</f>
        <v>0</v>
      </c>
      <c r="I6" s="72">
        <f>IF(V16=1,2,0)</f>
        <v>0</v>
      </c>
      <c r="J6" s="72">
        <f>SUM(G6:I6)</f>
        <v>0</v>
      </c>
      <c r="M6" s="5">
        <f>T12+T14+S16</f>
        <v>0</v>
      </c>
      <c r="N6" s="5">
        <f>S12+S14+T16</f>
        <v>0</v>
      </c>
      <c r="O6" s="33">
        <f>M6-N6</f>
        <v>0</v>
      </c>
      <c r="Q6" s="33">
        <f>S6-T6</f>
        <v>0</v>
      </c>
      <c r="S6" s="5">
        <f>R12+R14+Q16</f>
        <v>0</v>
      </c>
      <c r="T6" s="5">
        <f>Q12+Q14+R16</f>
        <v>0</v>
      </c>
    </row>
    <row r="7" spans="1:20" ht="19.5" customHeight="1">
      <c r="A7" s="2">
        <f>1+A6</f>
        <v>4</v>
      </c>
      <c r="B7" s="102">
        <f>C7</f>
        <v>4</v>
      </c>
      <c r="C7" s="32">
        <f>base!B6</f>
        <v>4</v>
      </c>
      <c r="E7" s="71">
        <f>M7+N7</f>
        <v>0</v>
      </c>
      <c r="F7" s="73">
        <f>M7</f>
        <v>0</v>
      </c>
      <c r="G7" s="72">
        <f>IF(V16=2,2,0)</f>
        <v>0</v>
      </c>
      <c r="H7" s="72">
        <f>IF(V15=2,2,0)</f>
        <v>0</v>
      </c>
      <c r="I7" s="72">
        <f>IF(V13=2,2,0)</f>
        <v>0</v>
      </c>
      <c r="J7" s="72">
        <f>SUM(G7:I7)</f>
        <v>0</v>
      </c>
      <c r="M7" s="5">
        <f>T13+T15+T16</f>
        <v>0</v>
      </c>
      <c r="N7" s="5">
        <f>S13+S15+S16</f>
        <v>0</v>
      </c>
      <c r="O7" s="33">
        <f>M7-N7</f>
        <v>0</v>
      </c>
      <c r="Q7" s="33">
        <f>S7-T7</f>
        <v>0</v>
      </c>
      <c r="S7" s="5">
        <f>R13+R15+R16</f>
        <v>0</v>
      </c>
      <c r="T7" s="5">
        <f>Q13+Q15+Q16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5" ht="13.5" thickBot="1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  <c r="X10" s="64"/>
      <c r="Y10" s="64"/>
    </row>
    <row r="11" spans="1:23" ht="19.5" customHeight="1">
      <c r="A11" s="2"/>
      <c r="C11" s="36">
        <f aca="true" t="shared" si="0" ref="C11:C16">1+C10</f>
        <v>1</v>
      </c>
      <c r="D11" s="5">
        <f>B4</f>
        <v>1</v>
      </c>
      <c r="E11" s="37" t="s">
        <v>3</v>
      </c>
      <c r="F11" s="5">
        <f>B5</f>
        <v>2</v>
      </c>
      <c r="G11" s="89"/>
      <c r="H11" s="91"/>
      <c r="I11" s="87"/>
      <c r="J11" s="88"/>
      <c r="K11" s="137"/>
      <c r="L11" s="91"/>
      <c r="M11" s="87"/>
      <c r="N11" s="88"/>
      <c r="O11" s="137"/>
      <c r="P11" s="90"/>
      <c r="Q11" s="75">
        <f aca="true" t="shared" si="1" ref="Q11:R16">G11+I11+K11+M11+O11</f>
        <v>0</v>
      </c>
      <c r="R11" s="76">
        <f t="shared" si="1"/>
        <v>0</v>
      </c>
      <c r="S11" s="75">
        <f aca="true" t="shared" si="2" ref="S11:S16">IF(G11&gt;H11,1,0)+IF(I11&gt;J11,1,0)+IF(K11&gt;L11,1,0)+IF(M11&gt;N11,1,0)+IF(O11&gt;P11,1,0)</f>
        <v>0</v>
      </c>
      <c r="T11" s="76">
        <f aca="true" t="shared" si="3" ref="T11:T16">IF(G11&lt;H11,1,0)+IF(I11&lt;J11,1,0)+IF(K11&lt;L11,1,0)+IF(M11&lt;N11,1,0)+IF(O11&lt;P11,1,0)</f>
        <v>0</v>
      </c>
      <c r="U11" s="54">
        <f aca="true" t="shared" si="4" ref="U11:U16">T11+S11</f>
        <v>0</v>
      </c>
      <c r="V11" s="5">
        <f aca="true" t="shared" si="5" ref="V11:V16">IF(AND(T11=0,S11=0),"",IF(S11&gt;T11,1,2))</f>
      </c>
      <c r="W11" s="125">
        <f aca="true" t="shared" si="6" ref="W11:W16">IF(V11="","",IF(V11=1,D11,F11))</f>
      </c>
    </row>
    <row r="12" spans="1:23" ht="19.5" customHeight="1">
      <c r="A12" s="2"/>
      <c r="C12" s="36">
        <f t="shared" si="0"/>
        <v>2</v>
      </c>
      <c r="D12" s="5">
        <f>B4</f>
        <v>1</v>
      </c>
      <c r="E12" s="37" t="s">
        <v>3</v>
      </c>
      <c r="F12" s="35">
        <f>B6</f>
        <v>3</v>
      </c>
      <c r="G12" s="94"/>
      <c r="H12" s="96"/>
      <c r="I12" s="92"/>
      <c r="J12" s="93"/>
      <c r="K12" s="138"/>
      <c r="L12" s="96"/>
      <c r="M12" s="92"/>
      <c r="N12" s="93"/>
      <c r="O12" s="138"/>
      <c r="P12" s="95"/>
      <c r="Q12" s="75">
        <f t="shared" si="1"/>
        <v>0</v>
      </c>
      <c r="R12" s="76">
        <f t="shared" si="1"/>
        <v>0</v>
      </c>
      <c r="S12" s="75">
        <f t="shared" si="2"/>
        <v>0</v>
      </c>
      <c r="T12" s="76">
        <f t="shared" si="3"/>
        <v>0</v>
      </c>
      <c r="U12" s="54">
        <f t="shared" si="4"/>
        <v>0</v>
      </c>
      <c r="V12" s="5">
        <f t="shared" si="5"/>
      </c>
      <c r="W12" s="5">
        <f t="shared" si="6"/>
      </c>
    </row>
    <row r="13" spans="1:23" ht="19.5" customHeight="1">
      <c r="A13" s="2"/>
      <c r="C13" s="36">
        <f t="shared" si="0"/>
        <v>3</v>
      </c>
      <c r="D13" s="5">
        <f>B4</f>
        <v>1</v>
      </c>
      <c r="E13" s="37" t="s">
        <v>3</v>
      </c>
      <c r="F13" s="5">
        <f>B7</f>
        <v>4</v>
      </c>
      <c r="G13" s="94"/>
      <c r="H13" s="96"/>
      <c r="I13" s="92"/>
      <c r="J13" s="93"/>
      <c r="K13" s="138"/>
      <c r="L13" s="96"/>
      <c r="M13" s="92"/>
      <c r="N13" s="93"/>
      <c r="O13" s="138"/>
      <c r="P13" s="95"/>
      <c r="Q13" s="75">
        <f t="shared" si="1"/>
        <v>0</v>
      </c>
      <c r="R13" s="76">
        <f t="shared" si="1"/>
        <v>0</v>
      </c>
      <c r="S13" s="75">
        <f t="shared" si="2"/>
        <v>0</v>
      </c>
      <c r="T13" s="76">
        <f t="shared" si="3"/>
        <v>0</v>
      </c>
      <c r="U13" s="54">
        <f t="shared" si="4"/>
        <v>0</v>
      </c>
      <c r="V13" s="5">
        <f t="shared" si="5"/>
      </c>
      <c r="W13" s="5">
        <f t="shared" si="6"/>
      </c>
    </row>
    <row r="14" spans="1:23" ht="19.5" customHeight="1">
      <c r="A14" s="2"/>
      <c r="C14" s="36">
        <f t="shared" si="0"/>
        <v>4</v>
      </c>
      <c r="D14" s="5">
        <f>B5</f>
        <v>2</v>
      </c>
      <c r="E14" s="37" t="s">
        <v>3</v>
      </c>
      <c r="F14" s="5">
        <f>F12</f>
        <v>3</v>
      </c>
      <c r="G14" s="94"/>
      <c r="H14" s="96"/>
      <c r="I14" s="92"/>
      <c r="J14" s="93"/>
      <c r="K14" s="138"/>
      <c r="L14" s="96"/>
      <c r="M14" s="92"/>
      <c r="N14" s="93"/>
      <c r="O14" s="138"/>
      <c r="P14" s="95"/>
      <c r="Q14" s="75">
        <f t="shared" si="1"/>
        <v>0</v>
      </c>
      <c r="R14" s="76">
        <f t="shared" si="1"/>
        <v>0</v>
      </c>
      <c r="S14" s="75">
        <f t="shared" si="2"/>
        <v>0</v>
      </c>
      <c r="T14" s="76">
        <f t="shared" si="3"/>
        <v>0</v>
      </c>
      <c r="U14" s="54">
        <f t="shared" si="4"/>
        <v>0</v>
      </c>
      <c r="V14" s="5">
        <f t="shared" si="5"/>
      </c>
      <c r="W14" s="5">
        <f t="shared" si="6"/>
      </c>
    </row>
    <row r="15" spans="1:23" ht="19.5" customHeight="1">
      <c r="A15" s="2"/>
      <c r="C15" s="36">
        <f t="shared" si="0"/>
        <v>5</v>
      </c>
      <c r="D15" s="5">
        <f>B5</f>
        <v>2</v>
      </c>
      <c r="E15" s="37" t="s">
        <v>3</v>
      </c>
      <c r="F15" s="5">
        <f>B7</f>
        <v>4</v>
      </c>
      <c r="G15" s="94"/>
      <c r="H15" s="96"/>
      <c r="I15" s="92"/>
      <c r="J15" s="93"/>
      <c r="K15" s="138"/>
      <c r="L15" s="96"/>
      <c r="M15" s="92"/>
      <c r="N15" s="93"/>
      <c r="O15" s="138"/>
      <c r="P15" s="95"/>
      <c r="Q15" s="75">
        <f t="shared" si="1"/>
        <v>0</v>
      </c>
      <c r="R15" s="76">
        <f t="shared" si="1"/>
        <v>0</v>
      </c>
      <c r="S15" s="75">
        <f t="shared" si="2"/>
        <v>0</v>
      </c>
      <c r="T15" s="76">
        <f t="shared" si="3"/>
        <v>0</v>
      </c>
      <c r="U15" s="54">
        <f t="shared" si="4"/>
        <v>0</v>
      </c>
      <c r="V15" s="5">
        <f t="shared" si="5"/>
      </c>
      <c r="W15" s="5">
        <f t="shared" si="6"/>
      </c>
    </row>
    <row r="16" spans="1:23" ht="19.5" customHeight="1" thickBot="1">
      <c r="A16" s="2"/>
      <c r="C16" s="36">
        <f t="shared" si="0"/>
        <v>6</v>
      </c>
      <c r="D16" s="5">
        <f>B6</f>
        <v>3</v>
      </c>
      <c r="E16" s="37" t="s">
        <v>3</v>
      </c>
      <c r="F16" s="5">
        <f>B7</f>
        <v>4</v>
      </c>
      <c r="G16" s="99"/>
      <c r="H16" s="101"/>
      <c r="I16" s="97"/>
      <c r="J16" s="98"/>
      <c r="K16" s="139"/>
      <c r="L16" s="101"/>
      <c r="M16" s="97"/>
      <c r="N16" s="98"/>
      <c r="O16" s="139"/>
      <c r="P16" s="100"/>
      <c r="Q16" s="77">
        <f t="shared" si="1"/>
        <v>0</v>
      </c>
      <c r="R16" s="78">
        <f t="shared" si="1"/>
        <v>0</v>
      </c>
      <c r="S16" s="77">
        <f t="shared" si="2"/>
        <v>0</v>
      </c>
      <c r="T16" s="78">
        <f t="shared" si="3"/>
        <v>0</v>
      </c>
      <c r="U16" s="54">
        <f t="shared" si="4"/>
        <v>0</v>
      </c>
      <c r="V16" s="5">
        <f t="shared" si="5"/>
      </c>
      <c r="W16" s="5">
        <f t="shared" si="6"/>
      </c>
    </row>
    <row r="17" spans="1:3" ht="12.75">
      <c r="A17" s="2"/>
      <c r="C17" s="38"/>
    </row>
    <row r="18" spans="1:21" ht="12.75">
      <c r="A18" s="2"/>
      <c r="R18" s="79" t="s">
        <v>12</v>
      </c>
      <c r="S18" s="33">
        <f>SUM(S11:S16)</f>
        <v>0</v>
      </c>
      <c r="T18" s="33">
        <f>SUM(T11:T16)</f>
        <v>0</v>
      </c>
      <c r="U18" s="33">
        <f>SUM(U11:U16)</f>
        <v>0</v>
      </c>
    </row>
    <row r="19" spans="1:13" ht="12.75">
      <c r="A19" s="2"/>
      <c r="B19" s="5">
        <f>1+B18</f>
        <v>1</v>
      </c>
      <c r="C19" s="8"/>
      <c r="D19" s="8"/>
      <c r="E19" s="9"/>
      <c r="F19" s="9"/>
      <c r="G19" s="9"/>
      <c r="H19" s="9"/>
      <c r="I19" s="9"/>
      <c r="J19" s="10"/>
      <c r="M19" s="6"/>
    </row>
    <row r="20" spans="2:10" ht="12.75">
      <c r="B20" s="5">
        <f>1+B19</f>
        <v>2</v>
      </c>
      <c r="C20" s="5"/>
      <c r="F20" s="6"/>
      <c r="G20" s="6"/>
      <c r="H20" s="6"/>
      <c r="I20" s="6"/>
      <c r="J20" s="6"/>
    </row>
    <row r="21" spans="2:10" ht="12.75">
      <c r="B21" s="5">
        <f>1+B20</f>
        <v>3</v>
      </c>
      <c r="C21" s="7"/>
      <c r="D21" s="8"/>
      <c r="E21" s="9"/>
      <c r="F21" s="9"/>
      <c r="G21" s="9"/>
      <c r="H21" s="9"/>
      <c r="I21" s="9"/>
      <c r="J21" s="9"/>
    </row>
    <row r="22" spans="2:10" ht="12.75">
      <c r="B22" s="5">
        <f>1+B21</f>
        <v>4</v>
      </c>
      <c r="C22" s="8"/>
      <c r="D22" s="8"/>
      <c r="E22" s="9"/>
      <c r="F22" s="9"/>
      <c r="G22" s="9"/>
      <c r="H22" s="9"/>
      <c r="I22" s="9"/>
      <c r="J22" s="10"/>
    </row>
    <row r="23" spans="3:10" ht="12.75">
      <c r="C23" s="5"/>
      <c r="E23" s="5"/>
      <c r="H23" s="5"/>
      <c r="J23" s="2"/>
    </row>
    <row r="24" spans="1:10" ht="12.75">
      <c r="A24" s="2"/>
      <c r="B24" s="2"/>
      <c r="C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ht="12.75">
      <c r="J27" s="27"/>
    </row>
    <row r="30" ht="12.75">
      <c r="C30" s="39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2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1">
    <pageSetUpPr fitToPage="1"/>
  </sheetPr>
  <dimension ref="A1:W30"/>
  <sheetViews>
    <sheetView zoomScaleSheetLayoutView="75" workbookViewId="0" topLeftCell="A1">
      <selection activeCell="B4" sqref="B4:B7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21.7109375" style="5" customWidth="1"/>
    <col min="7" max="7" width="3.7109375" style="5" customWidth="1"/>
    <col min="8" max="8" width="3.7109375" style="27" customWidth="1"/>
    <col min="9" max="18" width="3.7109375" style="5" customWidth="1"/>
    <col min="19" max="19" width="4.140625" style="5" customWidth="1"/>
    <col min="20" max="21" width="3.7109375" style="5" customWidth="1"/>
    <col min="22" max="22" width="3.8515625" style="5" customWidth="1"/>
    <col min="23" max="23" width="18.7109375" style="5" customWidth="1"/>
    <col min="24" max="16384" width="9.140625" style="5" customWidth="1"/>
  </cols>
  <sheetData>
    <row r="1" spans="1:13" ht="16.5" customHeight="1">
      <c r="A1" s="4" t="str">
        <f>G2</f>
        <v>B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5" t="s">
        <v>18</v>
      </c>
    </row>
    <row r="3" spans="1:20" ht="12.75">
      <c r="A3" s="2"/>
      <c r="B3" s="5" t="s">
        <v>1</v>
      </c>
      <c r="E3" s="30" t="s">
        <v>93</v>
      </c>
      <c r="F3" s="5" t="s">
        <v>94</v>
      </c>
      <c r="G3" s="31"/>
      <c r="J3" s="5" t="s">
        <v>8</v>
      </c>
      <c r="M3" s="5" t="s">
        <v>56</v>
      </c>
      <c r="N3" s="5" t="s">
        <v>57</v>
      </c>
      <c r="O3" s="5" t="s">
        <v>60</v>
      </c>
      <c r="Q3" s="5" t="s">
        <v>61</v>
      </c>
      <c r="S3" s="5" t="s">
        <v>91</v>
      </c>
      <c r="T3" s="5" t="s">
        <v>92</v>
      </c>
    </row>
    <row r="4" spans="1:20" ht="19.5" customHeight="1">
      <c r="A4" s="2">
        <f>1+A3</f>
        <v>1</v>
      </c>
      <c r="B4" s="102">
        <f>C4</f>
        <v>5</v>
      </c>
      <c r="C4" s="32">
        <f>base!B7</f>
        <v>5</v>
      </c>
      <c r="E4" s="71">
        <f>M4+N4</f>
        <v>0</v>
      </c>
      <c r="F4" s="73">
        <f>M4</f>
        <v>0</v>
      </c>
      <c r="G4" s="72">
        <f>IF(V13=1,2,0)</f>
        <v>0</v>
      </c>
      <c r="H4" s="72">
        <f>IF(V12=1,2,0)</f>
        <v>0</v>
      </c>
      <c r="I4" s="72">
        <f>IF(V11=1,2,0)</f>
        <v>0</v>
      </c>
      <c r="J4" s="72">
        <f>SUM(G4:I4)</f>
        <v>0</v>
      </c>
      <c r="M4" s="5">
        <f>S11+S12+S13</f>
        <v>0</v>
      </c>
      <c r="N4" s="5">
        <f>T11+T12+T13</f>
        <v>0</v>
      </c>
      <c r="O4" s="33">
        <f>M4-N4</f>
        <v>0</v>
      </c>
      <c r="Q4" s="33">
        <f>S4-T4</f>
        <v>0</v>
      </c>
      <c r="S4" s="5">
        <f>Q11+Q12+Q13</f>
        <v>0</v>
      </c>
      <c r="T4" s="5">
        <f>R11+R12+R13</f>
        <v>0</v>
      </c>
    </row>
    <row r="5" spans="1:20" ht="19.5" customHeight="1">
      <c r="A5" s="2">
        <f>1+A4</f>
        <v>2</v>
      </c>
      <c r="B5" s="102">
        <f>C5</f>
        <v>6</v>
      </c>
      <c r="C5" s="32">
        <f>base!B8</f>
        <v>6</v>
      </c>
      <c r="E5" s="71">
        <f>M5+N5</f>
        <v>0</v>
      </c>
      <c r="F5" s="73">
        <f>M5</f>
        <v>0</v>
      </c>
      <c r="G5" s="72">
        <f>IF(V11=2,2,0)</f>
        <v>0</v>
      </c>
      <c r="H5" s="72">
        <f>IF(V14=1,2,0)</f>
        <v>0</v>
      </c>
      <c r="I5" s="72">
        <f>IF(V15=1,2,0)</f>
        <v>0</v>
      </c>
      <c r="J5" s="72">
        <f>SUM(G5:I5)</f>
        <v>0</v>
      </c>
      <c r="M5" s="5">
        <f>T11+S14+S15</f>
        <v>0</v>
      </c>
      <c r="N5" s="5">
        <f>S11+T14+T15</f>
        <v>0</v>
      </c>
      <c r="O5" s="33">
        <f>M5-N5</f>
        <v>0</v>
      </c>
      <c r="Q5" s="33">
        <f>S5-T5</f>
        <v>0</v>
      </c>
      <c r="S5" s="5">
        <f>R11+Q14+Q15</f>
        <v>0</v>
      </c>
      <c r="T5" s="5">
        <f>Q11+R14+R15</f>
        <v>0</v>
      </c>
    </row>
    <row r="6" spans="1:20" ht="19.5" customHeight="1">
      <c r="A6" s="2">
        <f>1+A5</f>
        <v>3</v>
      </c>
      <c r="B6" s="102">
        <f>C6</f>
        <v>7</v>
      </c>
      <c r="C6" s="32">
        <f>base!B9</f>
        <v>7</v>
      </c>
      <c r="E6" s="71">
        <f>M6+N6</f>
        <v>0</v>
      </c>
      <c r="F6" s="73">
        <f>M6</f>
        <v>0</v>
      </c>
      <c r="G6" s="73">
        <f>IF(V12=2,2,0)</f>
        <v>0</v>
      </c>
      <c r="H6" s="72">
        <f>IF(V14=2,2,0)</f>
        <v>0</v>
      </c>
      <c r="I6" s="72">
        <f>IF(V16=1,2,0)</f>
        <v>0</v>
      </c>
      <c r="J6" s="72">
        <f>SUM(G6:I6)</f>
        <v>0</v>
      </c>
      <c r="M6" s="5">
        <f>T12+T14+S16</f>
        <v>0</v>
      </c>
      <c r="N6" s="5">
        <f>S12+S14+T16</f>
        <v>0</v>
      </c>
      <c r="O6" s="33">
        <f>M6-N6</f>
        <v>0</v>
      </c>
      <c r="Q6" s="33">
        <f>S6-T6</f>
        <v>0</v>
      </c>
      <c r="S6" s="5">
        <f>R12+R14+Q16</f>
        <v>0</v>
      </c>
      <c r="T6" s="5">
        <f>Q12+Q14+R16</f>
        <v>0</v>
      </c>
    </row>
    <row r="7" spans="1:20" ht="19.5" customHeight="1">
      <c r="A7" s="2">
        <f>1+A6</f>
        <v>4</v>
      </c>
      <c r="B7" s="102">
        <f>C7</f>
        <v>8</v>
      </c>
      <c r="C7" s="32">
        <f>base!B10</f>
        <v>8</v>
      </c>
      <c r="E7" s="71">
        <f>M7+N7</f>
        <v>0</v>
      </c>
      <c r="F7" s="73">
        <f>M7</f>
        <v>0</v>
      </c>
      <c r="G7" s="72">
        <f>IF(V16=2,2,0)</f>
        <v>0</v>
      </c>
      <c r="H7" s="72">
        <f>IF(V15=2,2,0)</f>
        <v>0</v>
      </c>
      <c r="I7" s="72">
        <f>IF(V13=2,2,0)</f>
        <v>0</v>
      </c>
      <c r="J7" s="72">
        <f>SUM(G7:I7)</f>
        <v>0</v>
      </c>
      <c r="M7" s="5">
        <f>T13+T15+T16</f>
        <v>0</v>
      </c>
      <c r="N7" s="5">
        <f>S13+S15+S16</f>
        <v>0</v>
      </c>
      <c r="O7" s="33">
        <f>M7-N7</f>
        <v>0</v>
      </c>
      <c r="Q7" s="33">
        <f>S7-T7</f>
        <v>0</v>
      </c>
      <c r="S7" s="5">
        <f>R13+R15+R16</f>
        <v>0</v>
      </c>
      <c r="T7" s="5">
        <f>Q13+Q15+Q16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2" ht="13.5" thickBot="1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</row>
    <row r="11" spans="1:23" ht="19.5" customHeight="1">
      <c r="A11" s="2"/>
      <c r="C11" s="36">
        <f aca="true" t="shared" si="0" ref="C11:C16">1+C10</f>
        <v>1</v>
      </c>
      <c r="D11" s="5">
        <f>B4</f>
        <v>5</v>
      </c>
      <c r="E11" s="37" t="s">
        <v>3</v>
      </c>
      <c r="F11" s="5">
        <f>B5</f>
        <v>6</v>
      </c>
      <c r="G11" s="89"/>
      <c r="H11" s="91"/>
      <c r="I11" s="87"/>
      <c r="J11" s="88"/>
      <c r="K11" s="137"/>
      <c r="L11" s="91"/>
      <c r="M11" s="87"/>
      <c r="N11" s="88"/>
      <c r="O11" s="137"/>
      <c r="P11" s="90"/>
      <c r="Q11" s="75">
        <f aca="true" t="shared" si="1" ref="Q11:R16">G11+I11+K11+M11+O11</f>
        <v>0</v>
      </c>
      <c r="R11" s="76">
        <f t="shared" si="1"/>
        <v>0</v>
      </c>
      <c r="S11" s="75">
        <f aca="true" t="shared" si="2" ref="S11:S16">IF(G11&gt;H11,1,0)+IF(I11&gt;J11,1,0)+IF(K11&gt;L11,1,0)+IF(M11&gt;N11,1,0)+IF(O11&gt;P11,1,0)</f>
        <v>0</v>
      </c>
      <c r="T11" s="76">
        <f aca="true" t="shared" si="3" ref="T11:T16">IF(G11&lt;H11,1,0)+IF(I11&lt;J11,1,0)+IF(K11&lt;L11,1,0)+IF(M11&lt;N11,1,0)+IF(O11&lt;P11,1,0)</f>
        <v>0</v>
      </c>
      <c r="U11" s="54">
        <f aca="true" t="shared" si="4" ref="U11:U16">T11+S11</f>
        <v>0</v>
      </c>
      <c r="V11" s="5">
        <f aca="true" t="shared" si="5" ref="V11:V16">IF(AND(T11=0,S11=0),"",IF(S11&gt;T11,1,2))</f>
      </c>
      <c r="W11" s="5">
        <f aca="true" t="shared" si="6" ref="W11:W16">IF(V11="","",IF(V11=1,D11,F11))</f>
      </c>
    </row>
    <row r="12" spans="1:23" ht="19.5" customHeight="1">
      <c r="A12" s="2"/>
      <c r="C12" s="36">
        <f t="shared" si="0"/>
        <v>2</v>
      </c>
      <c r="D12" s="5">
        <f>B4</f>
        <v>5</v>
      </c>
      <c r="E12" s="37" t="s">
        <v>3</v>
      </c>
      <c r="F12" s="35">
        <f>B6</f>
        <v>7</v>
      </c>
      <c r="G12" s="94">
        <v>0</v>
      </c>
      <c r="H12" s="96"/>
      <c r="I12" s="92"/>
      <c r="J12" s="93"/>
      <c r="K12" s="138"/>
      <c r="L12" s="96"/>
      <c r="M12" s="92"/>
      <c r="N12" s="93"/>
      <c r="O12" s="138"/>
      <c r="P12" s="95"/>
      <c r="Q12" s="75">
        <f t="shared" si="1"/>
        <v>0</v>
      </c>
      <c r="R12" s="76">
        <f t="shared" si="1"/>
        <v>0</v>
      </c>
      <c r="S12" s="75">
        <f t="shared" si="2"/>
        <v>0</v>
      </c>
      <c r="T12" s="76">
        <f t="shared" si="3"/>
        <v>0</v>
      </c>
      <c r="U12" s="54">
        <f t="shared" si="4"/>
        <v>0</v>
      </c>
      <c r="V12" s="5">
        <f t="shared" si="5"/>
      </c>
      <c r="W12" s="5">
        <f t="shared" si="6"/>
      </c>
    </row>
    <row r="13" spans="1:23" ht="19.5" customHeight="1">
      <c r="A13" s="2"/>
      <c r="C13" s="36">
        <f t="shared" si="0"/>
        <v>3</v>
      </c>
      <c r="D13" s="5">
        <f>B4</f>
        <v>5</v>
      </c>
      <c r="E13" s="37" t="s">
        <v>3</v>
      </c>
      <c r="F13" s="5">
        <f>B7</f>
        <v>8</v>
      </c>
      <c r="G13" s="94"/>
      <c r="H13" s="96"/>
      <c r="I13" s="92"/>
      <c r="J13" s="93"/>
      <c r="K13" s="138"/>
      <c r="L13" s="96"/>
      <c r="M13" s="92"/>
      <c r="N13" s="93"/>
      <c r="O13" s="138"/>
      <c r="P13" s="95"/>
      <c r="Q13" s="75">
        <f t="shared" si="1"/>
        <v>0</v>
      </c>
      <c r="R13" s="76">
        <f t="shared" si="1"/>
        <v>0</v>
      </c>
      <c r="S13" s="75">
        <f t="shared" si="2"/>
        <v>0</v>
      </c>
      <c r="T13" s="76">
        <f t="shared" si="3"/>
        <v>0</v>
      </c>
      <c r="U13" s="54">
        <f t="shared" si="4"/>
        <v>0</v>
      </c>
      <c r="V13" s="5">
        <f t="shared" si="5"/>
      </c>
      <c r="W13" s="5">
        <f t="shared" si="6"/>
      </c>
    </row>
    <row r="14" spans="1:23" ht="19.5" customHeight="1">
      <c r="A14" s="2"/>
      <c r="C14" s="36">
        <f t="shared" si="0"/>
        <v>4</v>
      </c>
      <c r="D14" s="5">
        <f>B5</f>
        <v>6</v>
      </c>
      <c r="E14" s="37" t="s">
        <v>3</v>
      </c>
      <c r="F14" s="5">
        <f>F12</f>
        <v>7</v>
      </c>
      <c r="G14" s="94">
        <v>0</v>
      </c>
      <c r="H14" s="96"/>
      <c r="I14" s="92"/>
      <c r="J14" s="93"/>
      <c r="K14" s="138"/>
      <c r="L14" s="96"/>
      <c r="M14" s="92"/>
      <c r="N14" s="93"/>
      <c r="O14" s="138"/>
      <c r="P14" s="95"/>
      <c r="Q14" s="75">
        <f t="shared" si="1"/>
        <v>0</v>
      </c>
      <c r="R14" s="76">
        <f t="shared" si="1"/>
        <v>0</v>
      </c>
      <c r="S14" s="75">
        <f t="shared" si="2"/>
        <v>0</v>
      </c>
      <c r="T14" s="76">
        <f t="shared" si="3"/>
        <v>0</v>
      </c>
      <c r="U14" s="54">
        <f t="shared" si="4"/>
        <v>0</v>
      </c>
      <c r="V14" s="5">
        <f t="shared" si="5"/>
      </c>
      <c r="W14" s="5">
        <f t="shared" si="6"/>
      </c>
    </row>
    <row r="15" spans="1:23" ht="19.5" customHeight="1">
      <c r="A15" s="2"/>
      <c r="C15" s="36">
        <f t="shared" si="0"/>
        <v>5</v>
      </c>
      <c r="D15" s="5">
        <f>B5</f>
        <v>6</v>
      </c>
      <c r="E15" s="37" t="s">
        <v>3</v>
      </c>
      <c r="F15" s="5">
        <f>B7</f>
        <v>8</v>
      </c>
      <c r="G15" s="94"/>
      <c r="H15" s="96"/>
      <c r="I15" s="92"/>
      <c r="J15" s="93"/>
      <c r="K15" s="138"/>
      <c r="L15" s="96"/>
      <c r="M15" s="92"/>
      <c r="N15" s="93"/>
      <c r="O15" s="138"/>
      <c r="P15" s="95"/>
      <c r="Q15" s="75">
        <f t="shared" si="1"/>
        <v>0</v>
      </c>
      <c r="R15" s="76">
        <f t="shared" si="1"/>
        <v>0</v>
      </c>
      <c r="S15" s="75">
        <f t="shared" si="2"/>
        <v>0</v>
      </c>
      <c r="T15" s="76">
        <f t="shared" si="3"/>
        <v>0</v>
      </c>
      <c r="U15" s="54">
        <f t="shared" si="4"/>
        <v>0</v>
      </c>
      <c r="V15" s="5">
        <f t="shared" si="5"/>
      </c>
      <c r="W15" s="5">
        <f t="shared" si="6"/>
      </c>
    </row>
    <row r="16" spans="1:23" ht="19.5" customHeight="1" thickBot="1">
      <c r="A16" s="2"/>
      <c r="C16" s="36">
        <f t="shared" si="0"/>
        <v>6</v>
      </c>
      <c r="D16" s="5">
        <f>B6</f>
        <v>7</v>
      </c>
      <c r="E16" s="37" t="s">
        <v>3</v>
      </c>
      <c r="F16" s="5">
        <f>B7</f>
        <v>8</v>
      </c>
      <c r="G16" s="99"/>
      <c r="H16" s="101"/>
      <c r="I16" s="97"/>
      <c r="J16" s="98"/>
      <c r="K16" s="139"/>
      <c r="L16" s="101"/>
      <c r="M16" s="97"/>
      <c r="N16" s="98"/>
      <c r="O16" s="139"/>
      <c r="P16" s="100"/>
      <c r="Q16" s="77">
        <f t="shared" si="1"/>
        <v>0</v>
      </c>
      <c r="R16" s="78">
        <f t="shared" si="1"/>
        <v>0</v>
      </c>
      <c r="S16" s="77">
        <f t="shared" si="2"/>
        <v>0</v>
      </c>
      <c r="T16" s="78">
        <f t="shared" si="3"/>
        <v>0</v>
      </c>
      <c r="U16" s="54">
        <f t="shared" si="4"/>
        <v>0</v>
      </c>
      <c r="V16" s="5">
        <f t="shared" si="5"/>
      </c>
      <c r="W16" s="5">
        <f t="shared" si="6"/>
      </c>
    </row>
    <row r="17" spans="1:3" ht="12.75">
      <c r="A17" s="2"/>
      <c r="C17" s="38"/>
    </row>
    <row r="18" spans="1:22" ht="12.75">
      <c r="A18" s="2"/>
      <c r="R18" s="140"/>
      <c r="S18" s="33">
        <f>SUM(S11:S16)</f>
        <v>0</v>
      </c>
      <c r="T18" s="33">
        <f>SUM(T11:T16)</f>
        <v>0</v>
      </c>
      <c r="U18" s="33">
        <f>SUM(U11:U16)</f>
        <v>0</v>
      </c>
      <c r="V18" s="140"/>
    </row>
    <row r="19" spans="1:13" ht="12.75">
      <c r="A19" s="2"/>
      <c r="B19" s="5">
        <f>1+B18</f>
        <v>1</v>
      </c>
      <c r="C19" s="8"/>
      <c r="D19" s="8"/>
      <c r="E19" s="9"/>
      <c r="F19" s="9"/>
      <c r="G19" s="9"/>
      <c r="H19" s="9"/>
      <c r="I19" s="9"/>
      <c r="J19" s="10"/>
      <c r="M19" s="6"/>
    </row>
    <row r="20" spans="2:10" ht="12.75">
      <c r="B20" s="5">
        <f>1+B19</f>
        <v>2</v>
      </c>
      <c r="C20" s="8"/>
      <c r="D20" s="8"/>
      <c r="E20" s="9"/>
      <c r="F20" s="9"/>
      <c r="G20" s="9"/>
      <c r="H20" s="9"/>
      <c r="I20" s="9"/>
      <c r="J20" s="10"/>
    </row>
    <row r="21" spans="2:10" ht="12.75">
      <c r="B21" s="5">
        <f>1+B20</f>
        <v>3</v>
      </c>
      <c r="C21" s="5"/>
      <c r="F21" s="6"/>
      <c r="G21" s="6"/>
      <c r="H21" s="6"/>
      <c r="I21" s="6"/>
      <c r="J21" s="6"/>
    </row>
    <row r="22" spans="2:10" ht="12.75">
      <c r="B22" s="5">
        <f>1+B21</f>
        <v>4</v>
      </c>
      <c r="C22" s="7"/>
      <c r="D22" s="8"/>
      <c r="E22" s="9"/>
      <c r="F22" s="9"/>
      <c r="G22" s="9"/>
      <c r="H22" s="9"/>
      <c r="I22" s="9"/>
      <c r="J22" s="9"/>
    </row>
    <row r="23" spans="3:10" ht="12.75">
      <c r="C23" s="5"/>
      <c r="E23" s="5"/>
      <c r="H23" s="5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ht="12.75">
      <c r="J27" s="27"/>
    </row>
    <row r="30" ht="12.75">
      <c r="C30" s="39"/>
    </row>
  </sheetData>
  <printOptions gridLines="1"/>
  <pageMargins left="0.75" right="0.75" top="1" bottom="1" header="0.5" footer="0.5"/>
  <pageSetup fitToHeight="1" fitToWidth="1" horizontalDpi="300" verticalDpi="300" orientation="landscape" paperSize="9" scale="82" r:id="rId1"/>
  <headerFooter alignWithMargins="0">
    <oddHeader>&amp;C 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1:W30"/>
  <sheetViews>
    <sheetView zoomScaleSheetLayoutView="75" workbookViewId="0" topLeftCell="A1">
      <selection activeCell="B4" sqref="B4:B7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21.7109375" style="5" customWidth="1"/>
    <col min="7" max="7" width="3.7109375" style="5" customWidth="1"/>
    <col min="8" max="8" width="3.7109375" style="27" customWidth="1"/>
    <col min="9" max="18" width="3.7109375" style="5" customWidth="1"/>
    <col min="19" max="19" width="4.140625" style="5" customWidth="1"/>
    <col min="20" max="22" width="3.7109375" style="5" customWidth="1"/>
    <col min="23" max="23" width="18.7109375" style="5" customWidth="1"/>
    <col min="24" max="16384" width="9.140625" style="5" customWidth="1"/>
  </cols>
  <sheetData>
    <row r="1" spans="1:13" ht="16.5" customHeight="1">
      <c r="A1" s="4" t="str">
        <f>G2</f>
        <v>C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5" t="s">
        <v>19</v>
      </c>
    </row>
    <row r="3" spans="1:20" ht="12.75">
      <c r="A3" s="2"/>
      <c r="B3" s="5" t="s">
        <v>1</v>
      </c>
      <c r="E3" s="30" t="s">
        <v>93</v>
      </c>
      <c r="F3" s="5" t="s">
        <v>94</v>
      </c>
      <c r="G3" s="31"/>
      <c r="J3" s="5" t="s">
        <v>8</v>
      </c>
      <c r="M3" s="5" t="s">
        <v>56</v>
      </c>
      <c r="N3" s="5" t="s">
        <v>57</v>
      </c>
      <c r="O3" s="5" t="s">
        <v>60</v>
      </c>
      <c r="Q3" s="5" t="s">
        <v>61</v>
      </c>
      <c r="S3" s="5" t="s">
        <v>91</v>
      </c>
      <c r="T3" s="5" t="s">
        <v>92</v>
      </c>
    </row>
    <row r="4" spans="1:20" ht="19.5" customHeight="1">
      <c r="A4" s="2">
        <f>1+A3</f>
        <v>1</v>
      </c>
      <c r="B4" s="102">
        <f>C4</f>
        <v>9</v>
      </c>
      <c r="C4" s="32">
        <f>base!B11</f>
        <v>9</v>
      </c>
      <c r="E4" s="71">
        <f>M4+N4</f>
        <v>0</v>
      </c>
      <c r="F4" s="73">
        <f>M4</f>
        <v>0</v>
      </c>
      <c r="G4" s="72">
        <f>IF(V13=1,2,0)</f>
        <v>0</v>
      </c>
      <c r="H4" s="72">
        <f>IF(V12=1,2,0)</f>
        <v>0</v>
      </c>
      <c r="I4" s="72">
        <f>IF(V11=1,2,0)</f>
        <v>0</v>
      </c>
      <c r="J4" s="72">
        <f>SUM(G4:I4)</f>
        <v>0</v>
      </c>
      <c r="M4" s="5">
        <f>S11+S12+S13</f>
        <v>0</v>
      </c>
      <c r="N4" s="5">
        <f>T11+T12+T13</f>
        <v>0</v>
      </c>
      <c r="O4" s="33">
        <f>M4-N4</f>
        <v>0</v>
      </c>
      <c r="Q4" s="33">
        <f>S4-T4</f>
        <v>0</v>
      </c>
      <c r="S4" s="5">
        <f>Q11+Q12+Q13</f>
        <v>0</v>
      </c>
      <c r="T4" s="5">
        <f>R11+R12+R13</f>
        <v>0</v>
      </c>
    </row>
    <row r="5" spans="1:20" ht="19.5" customHeight="1">
      <c r="A5" s="2">
        <f>1+A4</f>
        <v>2</v>
      </c>
      <c r="B5" s="102">
        <f>C5</f>
        <v>10</v>
      </c>
      <c r="C5" s="32">
        <f>base!B12</f>
        <v>10</v>
      </c>
      <c r="E5" s="71">
        <f>M5+N5</f>
        <v>0</v>
      </c>
      <c r="F5" s="73">
        <f>M5</f>
        <v>0</v>
      </c>
      <c r="G5" s="72">
        <f>IF(V11=2,2,0)</f>
        <v>0</v>
      </c>
      <c r="H5" s="72">
        <f>IF(V14=1,2,0)</f>
        <v>0</v>
      </c>
      <c r="I5" s="72">
        <f>IF(V15=1,2,0)</f>
        <v>0</v>
      </c>
      <c r="J5" s="72">
        <f>SUM(G5:I5)</f>
        <v>0</v>
      </c>
      <c r="M5" s="5">
        <f>T11+S14+S15</f>
        <v>0</v>
      </c>
      <c r="N5" s="5">
        <f>S11+T14+T15</f>
        <v>0</v>
      </c>
      <c r="O5" s="33">
        <f>M5-N5</f>
        <v>0</v>
      </c>
      <c r="Q5" s="33">
        <f>S5-T5</f>
        <v>0</v>
      </c>
      <c r="S5" s="5">
        <f>R11+Q14+Q15</f>
        <v>0</v>
      </c>
      <c r="T5" s="5">
        <f>Q11+R14+R15</f>
        <v>0</v>
      </c>
    </row>
    <row r="6" spans="1:20" ht="19.5" customHeight="1">
      <c r="A6" s="2">
        <f>1+A5</f>
        <v>3</v>
      </c>
      <c r="B6" s="102">
        <f>C6</f>
        <v>12</v>
      </c>
      <c r="C6" s="32">
        <f>base!B13</f>
        <v>12</v>
      </c>
      <c r="E6" s="71">
        <f>M6+N6</f>
        <v>0</v>
      </c>
      <c r="F6" s="73">
        <f>M6</f>
        <v>0</v>
      </c>
      <c r="G6" s="73">
        <f>IF(V12=2,2,0)</f>
        <v>0</v>
      </c>
      <c r="H6" s="72">
        <f>IF(V14=2,2,0)</f>
        <v>0</v>
      </c>
      <c r="I6" s="72">
        <f>IF(V16=1,2,0)</f>
        <v>0</v>
      </c>
      <c r="J6" s="72">
        <f>SUM(G6:I6)</f>
        <v>0</v>
      </c>
      <c r="M6" s="5">
        <f>T12+T14+S16</f>
        <v>0</v>
      </c>
      <c r="N6" s="5">
        <f>S12+S14+T16</f>
        <v>0</v>
      </c>
      <c r="O6" s="33">
        <f>M6-N6</f>
        <v>0</v>
      </c>
      <c r="Q6" s="33">
        <f>S6-T6</f>
        <v>0</v>
      </c>
      <c r="S6" s="5">
        <f>R12+R14+Q16</f>
        <v>0</v>
      </c>
      <c r="T6" s="5">
        <f>Q12+Q14+R16</f>
        <v>0</v>
      </c>
    </row>
    <row r="7" spans="1:20" ht="19.5" customHeight="1">
      <c r="A7" s="2">
        <f>1+A6</f>
        <v>4</v>
      </c>
      <c r="B7" s="102">
        <f>C7</f>
        <v>13</v>
      </c>
      <c r="C7" s="32">
        <f>base!B14</f>
        <v>13</v>
      </c>
      <c r="E7" s="71">
        <f>M7+N7</f>
        <v>0</v>
      </c>
      <c r="F7" s="73">
        <f>M7</f>
        <v>0</v>
      </c>
      <c r="G7" s="72">
        <f>IF(V16=2,2,0)</f>
        <v>0</v>
      </c>
      <c r="H7" s="72">
        <f>IF(V15=2,2,0)</f>
        <v>0</v>
      </c>
      <c r="I7" s="72">
        <f>IF(V13=2,2,0)</f>
        <v>0</v>
      </c>
      <c r="J7" s="72">
        <f>SUM(G7:I7)</f>
        <v>0</v>
      </c>
      <c r="M7" s="5">
        <f>T13+T15+T16</f>
        <v>0</v>
      </c>
      <c r="N7" s="5">
        <f>S13+S15+S16</f>
        <v>0</v>
      </c>
      <c r="O7" s="33">
        <f>M7-N7</f>
        <v>0</v>
      </c>
      <c r="Q7" s="33">
        <f>S7-T7</f>
        <v>0</v>
      </c>
      <c r="S7" s="5">
        <f>R13+R15+R16</f>
        <v>0</v>
      </c>
      <c r="T7" s="5">
        <f>Q13+Q15+Q16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2" ht="13.5" thickBot="1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</row>
    <row r="11" spans="1:23" ht="19.5" customHeight="1">
      <c r="A11" s="2"/>
      <c r="C11" s="36">
        <f aca="true" t="shared" si="0" ref="C11:C16">1+C10</f>
        <v>1</v>
      </c>
      <c r="D11" s="5">
        <f>B4</f>
        <v>9</v>
      </c>
      <c r="E11" s="37" t="s">
        <v>3</v>
      </c>
      <c r="F11" s="5">
        <f>B5</f>
        <v>10</v>
      </c>
      <c r="G11" s="89"/>
      <c r="H11" s="91"/>
      <c r="I11" s="87"/>
      <c r="J11" s="88"/>
      <c r="K11" s="137"/>
      <c r="L11" s="91"/>
      <c r="M11" s="87"/>
      <c r="N11" s="88"/>
      <c r="O11" s="137"/>
      <c r="P11" s="90"/>
      <c r="Q11" s="75">
        <f aca="true" t="shared" si="1" ref="Q11:R16">G11+I11+K11+M11+O11</f>
        <v>0</v>
      </c>
      <c r="R11" s="76">
        <f t="shared" si="1"/>
        <v>0</v>
      </c>
      <c r="S11" s="75">
        <f aca="true" t="shared" si="2" ref="S11:S16">IF(G11&gt;H11,1,0)+IF(I11&gt;J11,1,0)+IF(K11&gt;L11,1,0)+IF(M11&gt;N11,1,0)+IF(O11&gt;P11,1,0)</f>
        <v>0</v>
      </c>
      <c r="T11" s="76">
        <f aca="true" t="shared" si="3" ref="T11:T16">IF(G11&lt;H11,1,0)+IF(I11&lt;J11,1,0)+IF(K11&lt;L11,1,0)+IF(M11&lt;N11,1,0)+IF(O11&lt;P11,1,0)</f>
        <v>0</v>
      </c>
      <c r="U11" s="54">
        <f aca="true" t="shared" si="4" ref="U11:U16">T11+S11</f>
        <v>0</v>
      </c>
      <c r="V11" s="5">
        <f aca="true" t="shared" si="5" ref="V11:V16">IF(AND(T11=0,S11=0),"",IF(S11&gt;T11,1,2))</f>
      </c>
      <c r="W11" s="5">
        <f aca="true" t="shared" si="6" ref="W11:W16">IF(V11="","",IF(V11=1,D11,F11))</f>
      </c>
    </row>
    <row r="12" spans="1:23" ht="19.5" customHeight="1">
      <c r="A12" s="2"/>
      <c r="C12" s="36">
        <f t="shared" si="0"/>
        <v>2</v>
      </c>
      <c r="D12" s="5">
        <f>B4</f>
        <v>9</v>
      </c>
      <c r="E12" s="37" t="s">
        <v>3</v>
      </c>
      <c r="F12" s="35">
        <f>B6</f>
        <v>12</v>
      </c>
      <c r="G12" s="94"/>
      <c r="H12" s="96"/>
      <c r="I12" s="92"/>
      <c r="J12" s="93"/>
      <c r="K12" s="138"/>
      <c r="L12" s="96"/>
      <c r="M12" s="92"/>
      <c r="N12" s="93"/>
      <c r="O12" s="138"/>
      <c r="P12" s="95"/>
      <c r="Q12" s="75">
        <f t="shared" si="1"/>
        <v>0</v>
      </c>
      <c r="R12" s="76">
        <f t="shared" si="1"/>
        <v>0</v>
      </c>
      <c r="S12" s="75">
        <f t="shared" si="2"/>
        <v>0</v>
      </c>
      <c r="T12" s="76">
        <f t="shared" si="3"/>
        <v>0</v>
      </c>
      <c r="U12" s="54">
        <f t="shared" si="4"/>
        <v>0</v>
      </c>
      <c r="V12" s="5">
        <f t="shared" si="5"/>
      </c>
      <c r="W12" s="5">
        <f t="shared" si="6"/>
      </c>
    </row>
    <row r="13" spans="1:23" ht="19.5" customHeight="1">
      <c r="A13" s="2"/>
      <c r="C13" s="36">
        <f t="shared" si="0"/>
        <v>3</v>
      </c>
      <c r="D13" s="5">
        <f>B4</f>
        <v>9</v>
      </c>
      <c r="E13" s="37" t="s">
        <v>3</v>
      </c>
      <c r="F13" s="5">
        <f>B7</f>
        <v>13</v>
      </c>
      <c r="G13" s="94"/>
      <c r="H13" s="96"/>
      <c r="I13" s="92"/>
      <c r="J13" s="93"/>
      <c r="K13" s="138"/>
      <c r="L13" s="96"/>
      <c r="M13" s="92"/>
      <c r="N13" s="93"/>
      <c r="O13" s="138"/>
      <c r="P13" s="95"/>
      <c r="Q13" s="75">
        <f t="shared" si="1"/>
        <v>0</v>
      </c>
      <c r="R13" s="76">
        <f t="shared" si="1"/>
        <v>0</v>
      </c>
      <c r="S13" s="75">
        <f t="shared" si="2"/>
        <v>0</v>
      </c>
      <c r="T13" s="76">
        <f t="shared" si="3"/>
        <v>0</v>
      </c>
      <c r="U13" s="54">
        <f t="shared" si="4"/>
        <v>0</v>
      </c>
      <c r="V13" s="5">
        <f t="shared" si="5"/>
      </c>
      <c r="W13" s="5">
        <f t="shared" si="6"/>
      </c>
    </row>
    <row r="14" spans="1:23" ht="19.5" customHeight="1">
      <c r="A14" s="2"/>
      <c r="C14" s="36">
        <f t="shared" si="0"/>
        <v>4</v>
      </c>
      <c r="D14" s="5">
        <f>B5</f>
        <v>10</v>
      </c>
      <c r="E14" s="37" t="s">
        <v>3</v>
      </c>
      <c r="F14" s="5">
        <f>F12</f>
        <v>12</v>
      </c>
      <c r="G14" s="94"/>
      <c r="H14" s="96"/>
      <c r="I14" s="92"/>
      <c r="J14" s="93"/>
      <c r="K14" s="138"/>
      <c r="L14" s="96"/>
      <c r="M14" s="92"/>
      <c r="N14" s="93"/>
      <c r="O14" s="138"/>
      <c r="P14" s="95"/>
      <c r="Q14" s="75">
        <f t="shared" si="1"/>
        <v>0</v>
      </c>
      <c r="R14" s="76">
        <f t="shared" si="1"/>
        <v>0</v>
      </c>
      <c r="S14" s="75">
        <f t="shared" si="2"/>
        <v>0</v>
      </c>
      <c r="T14" s="76">
        <f t="shared" si="3"/>
        <v>0</v>
      </c>
      <c r="U14" s="54">
        <f t="shared" si="4"/>
        <v>0</v>
      </c>
      <c r="V14" s="5">
        <f t="shared" si="5"/>
      </c>
      <c r="W14" s="5">
        <f t="shared" si="6"/>
      </c>
    </row>
    <row r="15" spans="1:23" ht="19.5" customHeight="1">
      <c r="A15" s="2"/>
      <c r="C15" s="36">
        <f t="shared" si="0"/>
        <v>5</v>
      </c>
      <c r="D15" s="5">
        <f>B5</f>
        <v>10</v>
      </c>
      <c r="E15" s="37" t="s">
        <v>3</v>
      </c>
      <c r="F15" s="5">
        <f>B7</f>
        <v>13</v>
      </c>
      <c r="G15" s="94"/>
      <c r="H15" s="96"/>
      <c r="I15" s="92"/>
      <c r="J15" s="93"/>
      <c r="K15" s="138"/>
      <c r="L15" s="96"/>
      <c r="M15" s="92"/>
      <c r="N15" s="93"/>
      <c r="O15" s="138"/>
      <c r="P15" s="95"/>
      <c r="Q15" s="75">
        <f t="shared" si="1"/>
        <v>0</v>
      </c>
      <c r="R15" s="76">
        <f t="shared" si="1"/>
        <v>0</v>
      </c>
      <c r="S15" s="75">
        <f t="shared" si="2"/>
        <v>0</v>
      </c>
      <c r="T15" s="76">
        <f t="shared" si="3"/>
        <v>0</v>
      </c>
      <c r="U15" s="54">
        <f t="shared" si="4"/>
        <v>0</v>
      </c>
      <c r="V15" s="5">
        <f t="shared" si="5"/>
      </c>
      <c r="W15" s="5">
        <f t="shared" si="6"/>
      </c>
    </row>
    <row r="16" spans="1:23" ht="19.5" customHeight="1" thickBot="1">
      <c r="A16" s="2"/>
      <c r="C16" s="36">
        <f t="shared" si="0"/>
        <v>6</v>
      </c>
      <c r="D16" s="5">
        <f>B6</f>
        <v>12</v>
      </c>
      <c r="E16" s="37" t="s">
        <v>3</v>
      </c>
      <c r="F16" s="5">
        <f>B7</f>
        <v>13</v>
      </c>
      <c r="G16" s="99"/>
      <c r="H16" s="101"/>
      <c r="I16" s="97"/>
      <c r="J16" s="98"/>
      <c r="K16" s="139"/>
      <c r="L16" s="101"/>
      <c r="M16" s="97"/>
      <c r="N16" s="98"/>
      <c r="O16" s="139"/>
      <c r="P16" s="100"/>
      <c r="Q16" s="77">
        <f t="shared" si="1"/>
        <v>0</v>
      </c>
      <c r="R16" s="78">
        <f t="shared" si="1"/>
        <v>0</v>
      </c>
      <c r="S16" s="77">
        <f t="shared" si="2"/>
        <v>0</v>
      </c>
      <c r="T16" s="78">
        <f t="shared" si="3"/>
        <v>0</v>
      </c>
      <c r="U16" s="54">
        <f t="shared" si="4"/>
        <v>0</v>
      </c>
      <c r="V16" s="5">
        <f t="shared" si="5"/>
      </c>
      <c r="W16" s="5">
        <f t="shared" si="6"/>
      </c>
    </row>
    <row r="17" spans="1:3" ht="12.75">
      <c r="A17" s="2"/>
      <c r="C17" s="38"/>
    </row>
    <row r="18" spans="1:21" ht="12.75">
      <c r="A18" s="2"/>
      <c r="R18" s="79" t="s">
        <v>12</v>
      </c>
      <c r="S18" s="33">
        <f>SUM(S11:S16)</f>
        <v>0</v>
      </c>
      <c r="T18" s="33">
        <f>SUM(T11:T16)</f>
        <v>0</v>
      </c>
      <c r="U18" s="33">
        <f>SUM(U11:U16)</f>
        <v>0</v>
      </c>
    </row>
    <row r="19" spans="1:13" ht="12.75">
      <c r="A19" s="2"/>
      <c r="B19" s="5">
        <f>1+B18</f>
        <v>1</v>
      </c>
      <c r="C19" s="8"/>
      <c r="D19" s="8"/>
      <c r="E19" s="9"/>
      <c r="F19" s="9"/>
      <c r="G19" s="9"/>
      <c r="H19" s="9"/>
      <c r="I19" s="9"/>
      <c r="J19" s="10"/>
      <c r="M19" s="6"/>
    </row>
    <row r="20" spans="2:10" ht="12.75">
      <c r="B20" s="5">
        <f>1+B19</f>
        <v>2</v>
      </c>
      <c r="C20" s="5"/>
      <c r="F20" s="6"/>
      <c r="G20" s="6"/>
      <c r="H20" s="6"/>
      <c r="I20" s="6"/>
      <c r="J20" s="6"/>
    </row>
    <row r="21" spans="2:10" ht="12.75">
      <c r="B21" s="5">
        <f>1+B20</f>
        <v>3</v>
      </c>
      <c r="C21" s="8"/>
      <c r="D21" s="8"/>
      <c r="E21" s="9"/>
      <c r="F21" s="9"/>
      <c r="G21" s="9"/>
      <c r="H21" s="9"/>
      <c r="I21" s="9"/>
      <c r="J21" s="10"/>
    </row>
    <row r="22" spans="2:10" ht="12.75">
      <c r="B22" s="5">
        <f>1+B21</f>
        <v>4</v>
      </c>
      <c r="C22" s="7"/>
      <c r="D22" s="8"/>
      <c r="E22" s="9"/>
      <c r="F22" s="9"/>
      <c r="G22" s="9"/>
      <c r="H22" s="9"/>
      <c r="I22" s="9"/>
      <c r="J22" s="9"/>
    </row>
    <row r="23" spans="3:10" ht="12.75">
      <c r="C23" s="5"/>
      <c r="E23" s="5"/>
      <c r="H23" s="5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ht="12.75">
      <c r="J27" s="27"/>
    </row>
    <row r="30" ht="12.75">
      <c r="C30" s="39"/>
    </row>
  </sheetData>
  <printOptions gridLines="1" horizontalCentered="1"/>
  <pageMargins left="0.3937007874015748" right="0.3937007874015748" top="0.7874015748031497" bottom="0.7874015748031497" header="0.3937007874015748" footer="0.3937007874015748"/>
  <pageSetup fitToHeight="1" fitToWidth="1" horizontalDpi="300" verticalDpi="300" orientation="landscape" pageOrder="overThenDown" paperSize="9" scale="88" r:id="rId1"/>
  <headerFooter alignWithMargins="0">
    <oddHeader>&amp;C 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9">
    <pageSetUpPr fitToPage="1"/>
  </sheetPr>
  <dimension ref="A1:W30"/>
  <sheetViews>
    <sheetView zoomScaleSheetLayoutView="75" workbookViewId="0" topLeftCell="A1">
      <selection activeCell="B4" sqref="B4:B7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21.7109375" style="5" customWidth="1"/>
    <col min="7" max="7" width="3.7109375" style="5" customWidth="1"/>
    <col min="8" max="8" width="3.7109375" style="27" customWidth="1"/>
    <col min="9" max="18" width="3.7109375" style="5" customWidth="1"/>
    <col min="19" max="19" width="4.140625" style="5" customWidth="1"/>
    <col min="20" max="21" width="3.7109375" style="5" customWidth="1"/>
    <col min="22" max="22" width="3.8515625" style="5" customWidth="1"/>
    <col min="23" max="23" width="18.7109375" style="5" customWidth="1"/>
    <col min="24" max="16384" width="9.140625" style="5" customWidth="1"/>
  </cols>
  <sheetData>
    <row r="1" spans="1:13" ht="16.5" customHeight="1">
      <c r="A1" s="4" t="str">
        <f>G2</f>
        <v>D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5" t="s">
        <v>17</v>
      </c>
    </row>
    <row r="3" spans="1:20" ht="12.75">
      <c r="A3" s="2"/>
      <c r="B3" s="5" t="s">
        <v>1</v>
      </c>
      <c r="E3" s="30" t="s">
        <v>93</v>
      </c>
      <c r="F3" s="5" t="s">
        <v>94</v>
      </c>
      <c r="G3" s="31"/>
      <c r="J3" s="5" t="s">
        <v>8</v>
      </c>
      <c r="M3" s="5" t="s">
        <v>56</v>
      </c>
      <c r="N3" s="5" t="s">
        <v>57</v>
      </c>
      <c r="O3" s="5" t="s">
        <v>60</v>
      </c>
      <c r="Q3" s="5" t="s">
        <v>61</v>
      </c>
      <c r="S3" s="5" t="s">
        <v>91</v>
      </c>
      <c r="T3" s="5" t="s">
        <v>92</v>
      </c>
    </row>
    <row r="4" spans="1:20" ht="19.5" customHeight="1">
      <c r="A4" s="2">
        <f>1+A3</f>
        <v>1</v>
      </c>
      <c r="B4" s="102">
        <f>C4</f>
        <v>14</v>
      </c>
      <c r="C4" s="32">
        <f>base!B15</f>
        <v>14</v>
      </c>
      <c r="E4" s="71">
        <f>M4+N4</f>
        <v>0</v>
      </c>
      <c r="F4" s="73">
        <f>M4</f>
        <v>0</v>
      </c>
      <c r="G4" s="72">
        <f>IF(V13=1,2,0)</f>
        <v>0</v>
      </c>
      <c r="H4" s="72">
        <f>IF(V12=1,2,0)</f>
        <v>0</v>
      </c>
      <c r="I4" s="72">
        <f>IF(V11=1,2,0)</f>
        <v>0</v>
      </c>
      <c r="J4" s="72">
        <f>SUM(G4:I4)</f>
        <v>0</v>
      </c>
      <c r="M4" s="5">
        <f>S11+S12+S13</f>
        <v>0</v>
      </c>
      <c r="N4" s="5">
        <f>T11+T12+T13</f>
        <v>0</v>
      </c>
      <c r="O4" s="33">
        <f>M4-N4</f>
        <v>0</v>
      </c>
      <c r="Q4" s="33">
        <f>S4-T4</f>
        <v>0</v>
      </c>
      <c r="S4" s="5">
        <f>Q11+Q12+Q13</f>
        <v>0</v>
      </c>
      <c r="T4" s="5">
        <f>R11+R12+R13</f>
        <v>0</v>
      </c>
    </row>
    <row r="5" spans="1:20" ht="19.5" customHeight="1">
      <c r="A5" s="2">
        <f>1+A4</f>
        <v>2</v>
      </c>
      <c r="B5" s="102">
        <f>C5</f>
        <v>15</v>
      </c>
      <c r="C5" s="32">
        <f>base!B16</f>
        <v>15</v>
      </c>
      <c r="E5" s="71">
        <f>M5+N5</f>
        <v>0</v>
      </c>
      <c r="F5" s="73">
        <f>M5</f>
        <v>0</v>
      </c>
      <c r="G5" s="72">
        <f>IF(V11=2,2,0)</f>
        <v>0</v>
      </c>
      <c r="H5" s="72">
        <f>IF(V14=1,2,0)</f>
        <v>0</v>
      </c>
      <c r="I5" s="72">
        <f>IF(V15=1,2,0)</f>
        <v>0</v>
      </c>
      <c r="J5" s="72">
        <f>SUM(G5:I5)</f>
        <v>0</v>
      </c>
      <c r="M5" s="5">
        <f>T11+S14+S15</f>
        <v>0</v>
      </c>
      <c r="N5" s="5">
        <f>S11+T14+T15</f>
        <v>0</v>
      </c>
      <c r="O5" s="33">
        <f>M5-N5</f>
        <v>0</v>
      </c>
      <c r="Q5" s="33">
        <f>S5-T5</f>
        <v>0</v>
      </c>
      <c r="S5" s="5">
        <f>R11+Q14+Q15</f>
        <v>0</v>
      </c>
      <c r="T5" s="5">
        <f>Q11+R14+R15</f>
        <v>0</v>
      </c>
    </row>
    <row r="6" spans="1:20" ht="19.5" customHeight="1">
      <c r="A6" s="2">
        <f>1+A5</f>
        <v>3</v>
      </c>
      <c r="B6" s="102">
        <f>C6</f>
        <v>151</v>
      </c>
      <c r="C6" s="32">
        <f>base!B17</f>
        <v>151</v>
      </c>
      <c r="E6" s="71">
        <f>M6+N6</f>
        <v>0</v>
      </c>
      <c r="F6" s="73">
        <f>M6</f>
        <v>0</v>
      </c>
      <c r="G6" s="73">
        <f>IF(V12=2,2,0)</f>
        <v>0</v>
      </c>
      <c r="H6" s="72">
        <f>IF(V14=2,2,0)</f>
        <v>0</v>
      </c>
      <c r="I6" s="72">
        <f>IF(V16=1,2,0)</f>
        <v>0</v>
      </c>
      <c r="J6" s="72">
        <f>SUM(G6:I6)</f>
        <v>0</v>
      </c>
      <c r="M6" s="5">
        <f>T12+T14+S16</f>
        <v>0</v>
      </c>
      <c r="N6" s="5">
        <f>S12+S14+T16</f>
        <v>0</v>
      </c>
      <c r="O6" s="33">
        <f>M6-N6</f>
        <v>0</v>
      </c>
      <c r="Q6" s="33">
        <f>S6-T6</f>
        <v>0</v>
      </c>
      <c r="S6" s="5">
        <f>R12+R14+Q16</f>
        <v>0</v>
      </c>
      <c r="T6" s="5">
        <f>Q12+Q14+R16</f>
        <v>0</v>
      </c>
    </row>
    <row r="7" spans="1:20" ht="19.5" customHeight="1">
      <c r="A7" s="2">
        <f>1+A6</f>
        <v>4</v>
      </c>
      <c r="B7" s="102">
        <f>C7</f>
        <v>16</v>
      </c>
      <c r="C7" s="32">
        <f>base!B18</f>
        <v>16</v>
      </c>
      <c r="E7" s="71">
        <f>M7+N7</f>
        <v>0</v>
      </c>
      <c r="F7" s="73">
        <f>M7</f>
        <v>0</v>
      </c>
      <c r="G7" s="72">
        <f>IF(V16=2,2,0)</f>
        <v>0</v>
      </c>
      <c r="H7" s="72">
        <f>IF(V15=2,2,0)</f>
        <v>0</v>
      </c>
      <c r="I7" s="72">
        <f>IF(V13=2,2,0)</f>
        <v>0</v>
      </c>
      <c r="J7" s="72">
        <f>SUM(G7:I7)</f>
        <v>0</v>
      </c>
      <c r="M7" s="5">
        <f>T13+T15+T16</f>
        <v>0</v>
      </c>
      <c r="N7" s="5">
        <f>S13+S15+S16</f>
        <v>0</v>
      </c>
      <c r="O7" s="33">
        <f>M7-N7</f>
        <v>0</v>
      </c>
      <c r="Q7" s="33">
        <f>S7-T7</f>
        <v>0</v>
      </c>
      <c r="S7" s="5">
        <f>R13+R15+R16</f>
        <v>0</v>
      </c>
      <c r="T7" s="5">
        <f>Q13+Q15+Q16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2" ht="13.5" thickBot="1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</row>
    <row r="11" spans="1:23" ht="19.5" customHeight="1">
      <c r="A11" s="2"/>
      <c r="C11" s="36">
        <f aca="true" t="shared" si="0" ref="C11:C16">1+C10</f>
        <v>1</v>
      </c>
      <c r="D11" s="5">
        <f>B4</f>
        <v>14</v>
      </c>
      <c r="E11" s="37" t="s">
        <v>3</v>
      </c>
      <c r="F11" s="5">
        <f>B5</f>
        <v>15</v>
      </c>
      <c r="G11" s="89"/>
      <c r="H11" s="91"/>
      <c r="I11" s="87"/>
      <c r="J11" s="88"/>
      <c r="K11" s="137"/>
      <c r="L11" s="91"/>
      <c r="M11" s="87"/>
      <c r="N11" s="88"/>
      <c r="O11" s="137"/>
      <c r="P11" s="90"/>
      <c r="Q11" s="75">
        <f aca="true" t="shared" si="1" ref="Q11:R16">G11+I11+K11+M11+O11</f>
        <v>0</v>
      </c>
      <c r="R11" s="76">
        <f t="shared" si="1"/>
        <v>0</v>
      </c>
      <c r="S11" s="75">
        <f aca="true" t="shared" si="2" ref="S11:S16">IF(G11&gt;H11,1,0)+IF(I11&gt;J11,1,0)+IF(K11&gt;L11,1,0)+IF(M11&gt;N11,1,0)+IF(O11&gt;P11,1,0)</f>
        <v>0</v>
      </c>
      <c r="T11" s="76">
        <f aca="true" t="shared" si="3" ref="T11:T16">IF(G11&lt;H11,1,0)+IF(I11&lt;J11,1,0)+IF(K11&lt;L11,1,0)+IF(M11&lt;N11,1,0)+IF(O11&lt;P11,1,0)</f>
        <v>0</v>
      </c>
      <c r="U11" s="54">
        <f aca="true" t="shared" si="4" ref="U11:U16">T11+S11</f>
        <v>0</v>
      </c>
      <c r="V11" s="5">
        <f aca="true" t="shared" si="5" ref="V11:V16">IF(AND(T11=0,S11=0),"",IF(S11&gt;T11,1,2))</f>
      </c>
      <c r="W11" s="5">
        <f aca="true" t="shared" si="6" ref="W11:W16">IF(V11="","",IF(V11=1,D11,F11))</f>
      </c>
    </row>
    <row r="12" spans="1:23" ht="19.5" customHeight="1">
      <c r="A12" s="2"/>
      <c r="C12" s="36">
        <f t="shared" si="0"/>
        <v>2</v>
      </c>
      <c r="D12" s="5">
        <f>B4</f>
        <v>14</v>
      </c>
      <c r="E12" s="37" t="s">
        <v>3</v>
      </c>
      <c r="F12" s="35">
        <f>B6</f>
        <v>151</v>
      </c>
      <c r="G12" s="94"/>
      <c r="H12" s="96"/>
      <c r="I12" s="92"/>
      <c r="J12" s="93"/>
      <c r="K12" s="138"/>
      <c r="L12" s="96"/>
      <c r="M12" s="92"/>
      <c r="N12" s="93"/>
      <c r="O12" s="138"/>
      <c r="P12" s="95"/>
      <c r="Q12" s="75">
        <f t="shared" si="1"/>
        <v>0</v>
      </c>
      <c r="R12" s="76">
        <f t="shared" si="1"/>
        <v>0</v>
      </c>
      <c r="S12" s="75">
        <f t="shared" si="2"/>
        <v>0</v>
      </c>
      <c r="T12" s="76">
        <f t="shared" si="3"/>
        <v>0</v>
      </c>
      <c r="U12" s="54">
        <f t="shared" si="4"/>
        <v>0</v>
      </c>
      <c r="V12" s="5">
        <f t="shared" si="5"/>
      </c>
      <c r="W12" s="5">
        <f t="shared" si="6"/>
      </c>
    </row>
    <row r="13" spans="1:23" ht="19.5" customHeight="1">
      <c r="A13" s="2"/>
      <c r="C13" s="36">
        <f t="shared" si="0"/>
        <v>3</v>
      </c>
      <c r="D13" s="5">
        <f>B4</f>
        <v>14</v>
      </c>
      <c r="E13" s="37" t="s">
        <v>3</v>
      </c>
      <c r="F13" s="5">
        <f>B7</f>
        <v>16</v>
      </c>
      <c r="G13" s="94"/>
      <c r="H13" s="96"/>
      <c r="I13" s="92"/>
      <c r="J13" s="93"/>
      <c r="K13" s="138"/>
      <c r="L13" s="96"/>
      <c r="M13" s="92"/>
      <c r="N13" s="93"/>
      <c r="O13" s="138"/>
      <c r="P13" s="95"/>
      <c r="Q13" s="75">
        <f t="shared" si="1"/>
        <v>0</v>
      </c>
      <c r="R13" s="76">
        <f t="shared" si="1"/>
        <v>0</v>
      </c>
      <c r="S13" s="75">
        <f t="shared" si="2"/>
        <v>0</v>
      </c>
      <c r="T13" s="76">
        <f t="shared" si="3"/>
        <v>0</v>
      </c>
      <c r="U13" s="54">
        <f t="shared" si="4"/>
        <v>0</v>
      </c>
      <c r="V13" s="5">
        <f t="shared" si="5"/>
      </c>
      <c r="W13" s="5">
        <f t="shared" si="6"/>
      </c>
    </row>
    <row r="14" spans="1:23" ht="19.5" customHeight="1">
      <c r="A14" s="2"/>
      <c r="C14" s="36">
        <f t="shared" si="0"/>
        <v>4</v>
      </c>
      <c r="D14" s="5">
        <f>B5</f>
        <v>15</v>
      </c>
      <c r="E14" s="37" t="s">
        <v>3</v>
      </c>
      <c r="F14" s="5">
        <f>B6</f>
        <v>151</v>
      </c>
      <c r="G14" s="94"/>
      <c r="H14" s="96"/>
      <c r="I14" s="92"/>
      <c r="J14" s="93"/>
      <c r="K14" s="138"/>
      <c r="L14" s="96"/>
      <c r="M14" s="92"/>
      <c r="N14" s="93"/>
      <c r="O14" s="138"/>
      <c r="P14" s="95"/>
      <c r="Q14" s="75">
        <f t="shared" si="1"/>
        <v>0</v>
      </c>
      <c r="R14" s="76">
        <f t="shared" si="1"/>
        <v>0</v>
      </c>
      <c r="S14" s="75">
        <f t="shared" si="2"/>
        <v>0</v>
      </c>
      <c r="T14" s="76">
        <f t="shared" si="3"/>
        <v>0</v>
      </c>
      <c r="U14" s="54">
        <f t="shared" si="4"/>
        <v>0</v>
      </c>
      <c r="V14" s="5">
        <f t="shared" si="5"/>
      </c>
      <c r="W14" s="5">
        <f t="shared" si="6"/>
      </c>
    </row>
    <row r="15" spans="1:23" ht="19.5" customHeight="1">
      <c r="A15" s="2"/>
      <c r="C15" s="36">
        <f t="shared" si="0"/>
        <v>5</v>
      </c>
      <c r="D15" s="5">
        <f>B5</f>
        <v>15</v>
      </c>
      <c r="E15" s="37" t="s">
        <v>3</v>
      </c>
      <c r="F15" s="5">
        <f>B7</f>
        <v>16</v>
      </c>
      <c r="G15" s="94"/>
      <c r="H15" s="96"/>
      <c r="I15" s="92"/>
      <c r="J15" s="93"/>
      <c r="K15" s="138"/>
      <c r="L15" s="96"/>
      <c r="M15" s="92"/>
      <c r="N15" s="93"/>
      <c r="O15" s="138"/>
      <c r="P15" s="95"/>
      <c r="Q15" s="75">
        <f t="shared" si="1"/>
        <v>0</v>
      </c>
      <c r="R15" s="76">
        <f t="shared" si="1"/>
        <v>0</v>
      </c>
      <c r="S15" s="75">
        <f t="shared" si="2"/>
        <v>0</v>
      </c>
      <c r="T15" s="76">
        <f t="shared" si="3"/>
        <v>0</v>
      </c>
      <c r="U15" s="54">
        <f t="shared" si="4"/>
        <v>0</v>
      </c>
      <c r="V15" s="5">
        <f t="shared" si="5"/>
      </c>
      <c r="W15" s="5">
        <f t="shared" si="6"/>
      </c>
    </row>
    <row r="16" spans="1:23" ht="19.5" customHeight="1" thickBot="1">
      <c r="A16" s="2"/>
      <c r="C16" s="36">
        <f t="shared" si="0"/>
        <v>6</v>
      </c>
      <c r="D16" s="5">
        <f>B6</f>
        <v>151</v>
      </c>
      <c r="E16" s="37" t="s">
        <v>3</v>
      </c>
      <c r="F16" s="5">
        <f>B7</f>
        <v>16</v>
      </c>
      <c r="G16" s="99"/>
      <c r="H16" s="101"/>
      <c r="I16" s="97"/>
      <c r="J16" s="98"/>
      <c r="K16" s="139"/>
      <c r="L16" s="101"/>
      <c r="M16" s="97"/>
      <c r="N16" s="98"/>
      <c r="O16" s="139"/>
      <c r="P16" s="100"/>
      <c r="Q16" s="77">
        <f t="shared" si="1"/>
        <v>0</v>
      </c>
      <c r="R16" s="78">
        <f t="shared" si="1"/>
        <v>0</v>
      </c>
      <c r="S16" s="77">
        <f t="shared" si="2"/>
        <v>0</v>
      </c>
      <c r="T16" s="78">
        <f t="shared" si="3"/>
        <v>0</v>
      </c>
      <c r="U16" s="54">
        <f t="shared" si="4"/>
        <v>0</v>
      </c>
      <c r="V16" s="5">
        <f t="shared" si="5"/>
      </c>
      <c r="W16" s="5">
        <f t="shared" si="6"/>
      </c>
    </row>
    <row r="17" spans="1:3" ht="12.75">
      <c r="A17" s="2"/>
      <c r="C17" s="38"/>
    </row>
    <row r="18" spans="1:21" ht="12.75">
      <c r="A18" s="2"/>
      <c r="R18" s="79" t="s">
        <v>12</v>
      </c>
      <c r="S18" s="33">
        <f>SUM(S11:S16)</f>
        <v>0</v>
      </c>
      <c r="T18" s="33">
        <f>SUM(T11:T16)</f>
        <v>0</v>
      </c>
      <c r="U18" s="33">
        <f>SUM(U11:U16)</f>
        <v>0</v>
      </c>
    </row>
    <row r="19" spans="1:13" ht="12.75">
      <c r="A19" s="2"/>
      <c r="B19" s="5">
        <f>1+B18</f>
        <v>1</v>
      </c>
      <c r="C19" s="7"/>
      <c r="D19" s="8"/>
      <c r="E19" s="9"/>
      <c r="F19" s="9"/>
      <c r="G19" s="9"/>
      <c r="H19" s="9"/>
      <c r="I19" s="9"/>
      <c r="J19" s="9"/>
      <c r="M19" s="6"/>
    </row>
    <row r="20" spans="2:10" ht="12.75">
      <c r="B20" s="5">
        <f>1+B19</f>
        <v>2</v>
      </c>
      <c r="C20" s="5"/>
      <c r="F20" s="6"/>
      <c r="G20" s="6"/>
      <c r="H20" s="6"/>
      <c r="I20" s="6"/>
      <c r="J20" s="6"/>
    </row>
    <row r="21" spans="2:10" ht="12.75">
      <c r="B21" s="5">
        <f>1+B20</f>
        <v>3</v>
      </c>
      <c r="C21" s="8"/>
      <c r="D21" s="8"/>
      <c r="E21" s="9"/>
      <c r="F21" s="9"/>
      <c r="G21" s="9"/>
      <c r="H21" s="9"/>
      <c r="I21" s="9"/>
      <c r="J21" s="10"/>
    </row>
    <row r="22" spans="2:10" ht="12.75">
      <c r="B22" s="5">
        <f>1+B21</f>
        <v>4</v>
      </c>
      <c r="C22" s="8"/>
      <c r="D22" s="8"/>
      <c r="E22" s="9"/>
      <c r="F22" s="9"/>
      <c r="G22" s="9"/>
      <c r="H22" s="9"/>
      <c r="I22" s="9"/>
      <c r="J22" s="10"/>
    </row>
    <row r="23" spans="3:10" ht="12.75">
      <c r="C23" s="5"/>
      <c r="E23" s="5"/>
      <c r="H23" s="5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ht="12.75">
      <c r="J27" s="27"/>
    </row>
    <row r="30" ht="12.75">
      <c r="C30" s="39"/>
    </row>
  </sheetData>
  <printOptions gridLines="1" horizontalCentered="1"/>
  <pageMargins left="0.3937007874015748" right="0.3937007874015748" top="0.7874015748031497" bottom="0.984251968503937" header="0.5118110236220472" footer="0.5118110236220472"/>
  <pageSetup fitToHeight="1" fitToWidth="1" horizontalDpi="300" verticalDpi="300" orientation="landscape" paperSize="9" scale="88" r:id="rId1"/>
  <headerFooter alignWithMargins="0">
    <oddHeader>&amp;C 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>
    <pageSetUpPr fitToPage="1"/>
  </sheetPr>
  <dimension ref="A1:W30"/>
  <sheetViews>
    <sheetView zoomScaleSheetLayoutView="75" workbookViewId="0" topLeftCell="A1">
      <selection activeCell="B4" sqref="B4:B7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18.7109375" style="5" customWidth="1"/>
    <col min="7" max="7" width="3.7109375" style="5" customWidth="1"/>
    <col min="8" max="8" width="3.7109375" style="27" customWidth="1"/>
    <col min="9" max="18" width="3.7109375" style="5" customWidth="1"/>
    <col min="19" max="19" width="4.140625" style="5" customWidth="1"/>
    <col min="20" max="21" width="3.7109375" style="5" customWidth="1"/>
    <col min="22" max="22" width="4.28125" style="5" customWidth="1"/>
    <col min="23" max="23" width="18.7109375" style="5" customWidth="1"/>
    <col min="24" max="16384" width="9.140625" style="5" customWidth="1"/>
  </cols>
  <sheetData>
    <row r="1" spans="1:13" ht="16.5" customHeight="1">
      <c r="A1" s="4" t="str">
        <f>G2</f>
        <v>E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5" t="s">
        <v>20</v>
      </c>
    </row>
    <row r="3" spans="1:20" ht="12.75">
      <c r="A3" s="2"/>
      <c r="B3" s="5" t="s">
        <v>1</v>
      </c>
      <c r="E3" s="30" t="s">
        <v>93</v>
      </c>
      <c r="F3" s="5" t="s">
        <v>94</v>
      </c>
      <c r="G3" s="31"/>
      <c r="J3" s="5" t="s">
        <v>8</v>
      </c>
      <c r="M3" s="5" t="s">
        <v>56</v>
      </c>
      <c r="N3" s="5" t="s">
        <v>57</v>
      </c>
      <c r="O3" s="5" t="s">
        <v>60</v>
      </c>
      <c r="Q3" s="5" t="s">
        <v>61</v>
      </c>
      <c r="S3" s="5" t="s">
        <v>91</v>
      </c>
      <c r="T3" s="5" t="s">
        <v>92</v>
      </c>
    </row>
    <row r="4" spans="1:20" ht="19.5" customHeight="1">
      <c r="A4" s="2">
        <f>1+A3</f>
        <v>1</v>
      </c>
      <c r="B4" s="102">
        <f>C4</f>
        <v>17</v>
      </c>
      <c r="C4" s="32">
        <f>base!B19</f>
        <v>17</v>
      </c>
      <c r="E4" s="71">
        <f>M4+N4</f>
        <v>0</v>
      </c>
      <c r="F4" s="73">
        <f>M4</f>
        <v>0</v>
      </c>
      <c r="G4" s="72">
        <f>IF(V13=1,2,0)</f>
        <v>0</v>
      </c>
      <c r="H4" s="72">
        <f>IF(V12=1,2,0)</f>
        <v>0</v>
      </c>
      <c r="I4" s="72">
        <f>IF(V11=1,2,0)</f>
        <v>0</v>
      </c>
      <c r="J4" s="72">
        <f>SUM(G4:I4)</f>
        <v>0</v>
      </c>
      <c r="M4" s="5">
        <f>S11+S12+S13</f>
        <v>0</v>
      </c>
      <c r="N4" s="5">
        <f>T11+T12+T13</f>
        <v>0</v>
      </c>
      <c r="O4" s="33">
        <f>M4-N4</f>
        <v>0</v>
      </c>
      <c r="Q4" s="33">
        <f>S4-T4</f>
        <v>0</v>
      </c>
      <c r="S4" s="5">
        <f>Q11+Q12+Q13</f>
        <v>0</v>
      </c>
      <c r="T4" s="5">
        <f>R11+R12+R13</f>
        <v>0</v>
      </c>
    </row>
    <row r="5" spans="1:20" ht="19.5" customHeight="1">
      <c r="A5" s="2">
        <f>1+A4</f>
        <v>2</v>
      </c>
      <c r="B5" s="102">
        <f>C5</f>
        <v>18</v>
      </c>
      <c r="C5" s="32">
        <f>base!B20</f>
        <v>18</v>
      </c>
      <c r="E5" s="71">
        <f>M5+N5</f>
        <v>0</v>
      </c>
      <c r="F5" s="73">
        <f>M5</f>
        <v>0</v>
      </c>
      <c r="G5" s="72">
        <f>IF(V11=2,2,0)</f>
        <v>0</v>
      </c>
      <c r="H5" s="72">
        <f>IF(V14=1,2,0)</f>
        <v>0</v>
      </c>
      <c r="I5" s="72">
        <f>IF(V15=1,2,0)</f>
        <v>0</v>
      </c>
      <c r="J5" s="72">
        <f>SUM(G5:I5)</f>
        <v>0</v>
      </c>
      <c r="M5" s="5">
        <f>T11+S14+S15</f>
        <v>0</v>
      </c>
      <c r="N5" s="5">
        <f>S11+T14+T15</f>
        <v>0</v>
      </c>
      <c r="O5" s="33">
        <f>M5-N5</f>
        <v>0</v>
      </c>
      <c r="Q5" s="33">
        <f>S5-T5</f>
        <v>0</v>
      </c>
      <c r="S5" s="5">
        <f>R11+Q14+Q15</f>
        <v>0</v>
      </c>
      <c r="T5" s="5">
        <f>Q11+R14+R15</f>
        <v>0</v>
      </c>
    </row>
    <row r="6" spans="1:20" ht="19.5" customHeight="1">
      <c r="A6" s="2">
        <f>1+A5</f>
        <v>3</v>
      </c>
      <c r="B6" s="102">
        <f>C6</f>
        <v>19</v>
      </c>
      <c r="C6" s="32">
        <f>base!B21</f>
        <v>19</v>
      </c>
      <c r="E6" s="71">
        <f>M6+N6</f>
        <v>0</v>
      </c>
      <c r="F6" s="73">
        <f>M6</f>
        <v>0</v>
      </c>
      <c r="G6" s="73">
        <f>IF(V12=2,2,0)</f>
        <v>0</v>
      </c>
      <c r="H6" s="72">
        <f>IF(V14=2,2,0)</f>
        <v>0</v>
      </c>
      <c r="I6" s="72">
        <f>IF(V16=1,2,0)</f>
        <v>0</v>
      </c>
      <c r="J6" s="72">
        <f>SUM(G6:I6)</f>
        <v>0</v>
      </c>
      <c r="M6" s="5">
        <f>T12+T14+S16</f>
        <v>0</v>
      </c>
      <c r="N6" s="5">
        <f>S12+S14+T16</f>
        <v>0</v>
      </c>
      <c r="O6" s="33">
        <f>M6-N6</f>
        <v>0</v>
      </c>
      <c r="Q6" s="33">
        <f>S6-T6</f>
        <v>0</v>
      </c>
      <c r="S6" s="5">
        <f>R12+R14+Q16</f>
        <v>0</v>
      </c>
      <c r="T6" s="5">
        <f>Q12+Q14+R16</f>
        <v>0</v>
      </c>
    </row>
    <row r="7" spans="1:20" ht="19.5" customHeight="1">
      <c r="A7" s="2">
        <f>1+A6</f>
        <v>4</v>
      </c>
      <c r="B7" s="102">
        <f>C7</f>
        <v>20</v>
      </c>
      <c r="C7" s="32">
        <f>base!B22</f>
        <v>20</v>
      </c>
      <c r="E7" s="71">
        <f>M7+N7</f>
        <v>0</v>
      </c>
      <c r="F7" s="73">
        <f>M7</f>
        <v>0</v>
      </c>
      <c r="G7" s="72">
        <f>IF(V16=2,2,0)</f>
        <v>0</v>
      </c>
      <c r="H7" s="72">
        <f>IF(V15=2,2,0)</f>
        <v>0</v>
      </c>
      <c r="I7" s="72">
        <f>IF(V13=2,2,0)</f>
        <v>0</v>
      </c>
      <c r="J7" s="72">
        <f>SUM(G7:I7)</f>
        <v>0</v>
      </c>
      <c r="M7" s="5">
        <f>T13+T15+T16</f>
        <v>0</v>
      </c>
      <c r="N7" s="5">
        <f>S13+S15+S16</f>
        <v>0</v>
      </c>
      <c r="O7" s="33">
        <f>M7-N7</f>
        <v>0</v>
      </c>
      <c r="Q7" s="33">
        <f>S7-T7</f>
        <v>0</v>
      </c>
      <c r="S7" s="5">
        <f>R13+R15+R16</f>
        <v>0</v>
      </c>
      <c r="T7" s="5">
        <f>Q13+Q15+Q16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2" ht="13.5" thickBot="1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</row>
    <row r="11" spans="1:23" ht="19.5" customHeight="1">
      <c r="A11" s="2"/>
      <c r="C11" s="36">
        <f aca="true" t="shared" si="0" ref="C11:C16">1+C10</f>
        <v>1</v>
      </c>
      <c r="D11" s="5">
        <f>B4</f>
        <v>17</v>
      </c>
      <c r="E11" s="37" t="s">
        <v>3</v>
      </c>
      <c r="F11" s="5">
        <f>B5</f>
        <v>18</v>
      </c>
      <c r="G11" s="89">
        <v>0</v>
      </c>
      <c r="H11" s="113"/>
      <c r="I11" s="87"/>
      <c r="J11" s="88"/>
      <c r="K11" s="89"/>
      <c r="L11" s="90"/>
      <c r="M11" s="87"/>
      <c r="N11" s="88"/>
      <c r="O11" s="89"/>
      <c r="P11" s="90"/>
      <c r="Q11" s="75">
        <f aca="true" t="shared" si="1" ref="Q11:R16">G11+I11+K11+M11+O11</f>
        <v>0</v>
      </c>
      <c r="R11" s="76">
        <f t="shared" si="1"/>
        <v>0</v>
      </c>
      <c r="S11" s="75">
        <f aca="true" t="shared" si="2" ref="S11:S16">IF(G11&gt;H11,1,0)+IF(I11&gt;J11,1,0)+IF(K11&gt;L11,1,0)+IF(M11&gt;N11,1,0)+IF(O11&gt;P11,1,0)</f>
        <v>0</v>
      </c>
      <c r="T11" s="76">
        <f aca="true" t="shared" si="3" ref="T11:T16">IF(G11&lt;H11,1,0)+IF(I11&lt;J11,1,0)+IF(K11&lt;L11,1,0)+IF(M11&lt;N11,1,0)+IF(O11&lt;P11,1,0)</f>
        <v>0</v>
      </c>
      <c r="U11" s="54">
        <f aca="true" t="shared" si="4" ref="U11:U16">T11+S11</f>
        <v>0</v>
      </c>
      <c r="V11" s="5">
        <f aca="true" t="shared" si="5" ref="V11:V16">IF(AND(T11=0,S11=0),"",IF(S11&gt;T11,1,2))</f>
      </c>
      <c r="W11" s="5">
        <f aca="true" t="shared" si="6" ref="W11:W16">IF(V11="","",IF(V11=1,D11,F11))</f>
      </c>
    </row>
    <row r="12" spans="1:23" ht="19.5" customHeight="1">
      <c r="A12" s="2"/>
      <c r="C12" s="36">
        <f t="shared" si="0"/>
        <v>2</v>
      </c>
      <c r="D12" s="5">
        <f>B4</f>
        <v>17</v>
      </c>
      <c r="E12" s="37" t="s">
        <v>3</v>
      </c>
      <c r="F12" s="35">
        <f>B6</f>
        <v>19</v>
      </c>
      <c r="G12" s="94"/>
      <c r="H12" s="62"/>
      <c r="I12" s="92"/>
      <c r="J12" s="93"/>
      <c r="K12" s="94"/>
      <c r="L12" s="95"/>
      <c r="M12" s="92"/>
      <c r="N12" s="93"/>
      <c r="O12" s="94"/>
      <c r="P12" s="95"/>
      <c r="Q12" s="75">
        <f t="shared" si="1"/>
        <v>0</v>
      </c>
      <c r="R12" s="76">
        <f t="shared" si="1"/>
        <v>0</v>
      </c>
      <c r="S12" s="75">
        <f t="shared" si="2"/>
        <v>0</v>
      </c>
      <c r="T12" s="76">
        <f t="shared" si="3"/>
        <v>0</v>
      </c>
      <c r="U12" s="54">
        <f t="shared" si="4"/>
        <v>0</v>
      </c>
      <c r="V12" s="5">
        <f t="shared" si="5"/>
      </c>
      <c r="W12" s="5">
        <f t="shared" si="6"/>
      </c>
    </row>
    <row r="13" spans="1:23" ht="19.5" customHeight="1">
      <c r="A13" s="2"/>
      <c r="C13" s="36">
        <f t="shared" si="0"/>
        <v>3</v>
      </c>
      <c r="D13" s="5">
        <f>B4</f>
        <v>17</v>
      </c>
      <c r="E13" s="37" t="s">
        <v>3</v>
      </c>
      <c r="F13" s="5">
        <f>B7</f>
        <v>20</v>
      </c>
      <c r="G13" s="94"/>
      <c r="H13" s="62"/>
      <c r="I13" s="92"/>
      <c r="J13" s="93"/>
      <c r="K13" s="94"/>
      <c r="L13" s="95"/>
      <c r="M13" s="92"/>
      <c r="N13" s="93"/>
      <c r="O13" s="94"/>
      <c r="P13" s="95"/>
      <c r="Q13" s="75">
        <f t="shared" si="1"/>
        <v>0</v>
      </c>
      <c r="R13" s="76">
        <f t="shared" si="1"/>
        <v>0</v>
      </c>
      <c r="S13" s="75">
        <f t="shared" si="2"/>
        <v>0</v>
      </c>
      <c r="T13" s="76">
        <f t="shared" si="3"/>
        <v>0</v>
      </c>
      <c r="U13" s="54">
        <f t="shared" si="4"/>
        <v>0</v>
      </c>
      <c r="V13" s="5">
        <f t="shared" si="5"/>
      </c>
      <c r="W13" s="5">
        <f t="shared" si="6"/>
      </c>
    </row>
    <row r="14" spans="1:23" ht="19.5" customHeight="1">
      <c r="A14" s="2"/>
      <c r="C14" s="36">
        <f t="shared" si="0"/>
        <v>4</v>
      </c>
      <c r="D14" s="5">
        <f>B5</f>
        <v>18</v>
      </c>
      <c r="E14" s="37" t="s">
        <v>3</v>
      </c>
      <c r="F14" s="5">
        <f>F12</f>
        <v>19</v>
      </c>
      <c r="G14" s="94"/>
      <c r="H14" s="62"/>
      <c r="I14" s="92"/>
      <c r="J14" s="93"/>
      <c r="K14" s="94"/>
      <c r="L14" s="95"/>
      <c r="M14" s="92"/>
      <c r="N14" s="93"/>
      <c r="O14" s="94"/>
      <c r="P14" s="95"/>
      <c r="Q14" s="75">
        <f t="shared" si="1"/>
        <v>0</v>
      </c>
      <c r="R14" s="76">
        <f t="shared" si="1"/>
        <v>0</v>
      </c>
      <c r="S14" s="75">
        <f t="shared" si="2"/>
        <v>0</v>
      </c>
      <c r="T14" s="76">
        <f t="shared" si="3"/>
        <v>0</v>
      </c>
      <c r="U14" s="54">
        <f t="shared" si="4"/>
        <v>0</v>
      </c>
      <c r="V14" s="5">
        <f t="shared" si="5"/>
      </c>
      <c r="W14" s="5">
        <f t="shared" si="6"/>
      </c>
    </row>
    <row r="15" spans="1:23" ht="19.5" customHeight="1">
      <c r="A15" s="2"/>
      <c r="C15" s="36">
        <f t="shared" si="0"/>
        <v>5</v>
      </c>
      <c r="D15" s="5">
        <f>B5</f>
        <v>18</v>
      </c>
      <c r="E15" s="37" t="s">
        <v>3</v>
      </c>
      <c r="F15" s="5">
        <f>B7</f>
        <v>20</v>
      </c>
      <c r="G15" s="94"/>
      <c r="H15" s="62"/>
      <c r="I15" s="92"/>
      <c r="J15" s="93"/>
      <c r="K15" s="94"/>
      <c r="L15" s="95"/>
      <c r="M15" s="92"/>
      <c r="N15" s="93"/>
      <c r="O15" s="94"/>
      <c r="P15" s="95"/>
      <c r="Q15" s="75">
        <f t="shared" si="1"/>
        <v>0</v>
      </c>
      <c r="R15" s="76">
        <f t="shared" si="1"/>
        <v>0</v>
      </c>
      <c r="S15" s="75">
        <f t="shared" si="2"/>
        <v>0</v>
      </c>
      <c r="T15" s="76">
        <f t="shared" si="3"/>
        <v>0</v>
      </c>
      <c r="U15" s="54">
        <f t="shared" si="4"/>
        <v>0</v>
      </c>
      <c r="V15" s="5">
        <f t="shared" si="5"/>
      </c>
      <c r="W15" s="5">
        <f t="shared" si="6"/>
      </c>
    </row>
    <row r="16" spans="1:23" ht="19.5" customHeight="1" thickBot="1">
      <c r="A16" s="2"/>
      <c r="C16" s="36">
        <f t="shared" si="0"/>
        <v>6</v>
      </c>
      <c r="D16" s="5">
        <f>B6</f>
        <v>19</v>
      </c>
      <c r="E16" s="37" t="s">
        <v>3</v>
      </c>
      <c r="F16" s="5">
        <f>B7</f>
        <v>20</v>
      </c>
      <c r="G16" s="99"/>
      <c r="H16" s="115"/>
      <c r="I16" s="97"/>
      <c r="J16" s="98"/>
      <c r="K16" s="99"/>
      <c r="L16" s="100"/>
      <c r="M16" s="97"/>
      <c r="N16" s="98"/>
      <c r="O16" s="99"/>
      <c r="P16" s="100"/>
      <c r="Q16" s="77">
        <f t="shared" si="1"/>
        <v>0</v>
      </c>
      <c r="R16" s="78">
        <f t="shared" si="1"/>
        <v>0</v>
      </c>
      <c r="S16" s="77">
        <f t="shared" si="2"/>
        <v>0</v>
      </c>
      <c r="T16" s="78">
        <f t="shared" si="3"/>
        <v>0</v>
      </c>
      <c r="U16" s="54">
        <f t="shared" si="4"/>
        <v>0</v>
      </c>
      <c r="V16" s="5">
        <f t="shared" si="5"/>
      </c>
      <c r="W16" s="5">
        <f t="shared" si="6"/>
      </c>
    </row>
    <row r="17" spans="1:3" ht="12.75">
      <c r="A17" s="2"/>
      <c r="C17" s="38"/>
    </row>
    <row r="18" spans="1:21" ht="12.75">
      <c r="A18" s="2"/>
      <c r="R18" s="79" t="s">
        <v>12</v>
      </c>
      <c r="S18" s="33">
        <f>SUM(U11:U16)</f>
        <v>0</v>
      </c>
      <c r="T18" s="33">
        <f>SUM(Q11:Q16)</f>
        <v>0</v>
      </c>
      <c r="U18" s="33">
        <f>SUM(R11:R16)</f>
        <v>0</v>
      </c>
    </row>
    <row r="19" spans="1:13" ht="12.75">
      <c r="A19" s="2"/>
      <c r="B19" s="5">
        <f>1+B18</f>
        <v>1</v>
      </c>
      <c r="C19" s="5"/>
      <c r="D19" s="6"/>
      <c r="F19" s="6"/>
      <c r="G19" s="6"/>
      <c r="H19" s="6"/>
      <c r="I19" s="6"/>
      <c r="J19" s="6"/>
      <c r="M19" s="6"/>
    </row>
    <row r="20" spans="2:10" ht="12.75">
      <c r="B20" s="5">
        <f>1+B19</f>
        <v>2</v>
      </c>
      <c r="C20" s="7"/>
      <c r="D20" s="8"/>
      <c r="E20" s="9"/>
      <c r="F20" s="9"/>
      <c r="G20" s="9"/>
      <c r="H20" s="9"/>
      <c r="I20" s="9"/>
      <c r="J20" s="9"/>
    </row>
    <row r="21" spans="2:10" ht="12.75">
      <c r="B21" s="5">
        <f>1+B20</f>
        <v>3</v>
      </c>
      <c r="C21" s="8"/>
      <c r="D21" s="8"/>
      <c r="E21" s="9"/>
      <c r="F21" s="9"/>
      <c r="G21" s="9"/>
      <c r="H21" s="9"/>
      <c r="I21" s="9"/>
      <c r="J21" s="10"/>
    </row>
    <row r="22" spans="2:10" ht="12.75">
      <c r="B22" s="5">
        <f>1+B21</f>
        <v>4</v>
      </c>
      <c r="C22" s="8"/>
      <c r="D22" s="8"/>
      <c r="E22" s="9"/>
      <c r="F22" s="9"/>
      <c r="G22" s="9"/>
      <c r="H22" s="9"/>
      <c r="I22" s="9"/>
      <c r="J22" s="10"/>
    </row>
    <row r="23" spans="3:10" ht="12.75">
      <c r="C23" s="5"/>
      <c r="E23" s="5"/>
      <c r="H23" s="5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ht="12.75">
      <c r="J27" s="27"/>
    </row>
    <row r="30" ht="12.75">
      <c r="C30" s="39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3">
    <pageSetUpPr fitToPage="1"/>
  </sheetPr>
  <dimension ref="A1:W30"/>
  <sheetViews>
    <sheetView view="pageBreakPreview" zoomScaleSheetLayoutView="100" workbookViewId="0" topLeftCell="A1">
      <selection activeCell="B4" sqref="B4:B7"/>
    </sheetView>
  </sheetViews>
  <sheetFormatPr defaultColWidth="9.140625" defaultRowHeight="12.75"/>
  <cols>
    <col min="1" max="1" width="3.00390625" style="5" customWidth="1"/>
    <col min="2" max="2" width="3.421875" style="5" customWidth="1"/>
    <col min="3" max="3" width="30.7109375" style="28" customWidth="1"/>
    <col min="4" max="4" width="18.7109375" style="5" customWidth="1"/>
    <col min="5" max="5" width="3.7109375" style="6" customWidth="1"/>
    <col min="6" max="6" width="18.7109375" style="5" customWidth="1"/>
    <col min="7" max="7" width="3.7109375" style="5" customWidth="1"/>
    <col min="8" max="8" width="3.7109375" style="27" customWidth="1"/>
    <col min="9" max="18" width="3.7109375" style="5" customWidth="1"/>
    <col min="19" max="19" width="4.140625" style="5" customWidth="1"/>
    <col min="20" max="21" width="3.7109375" style="5" customWidth="1"/>
    <col min="22" max="22" width="5.421875" style="5" customWidth="1"/>
    <col min="23" max="23" width="18.7109375" style="5" customWidth="1"/>
    <col min="24" max="16384" width="9.140625" style="5" customWidth="1"/>
  </cols>
  <sheetData>
    <row r="1" spans="1:13" ht="16.5" customHeight="1">
      <c r="A1" s="4" t="str">
        <f>G2</f>
        <v>F</v>
      </c>
      <c r="B1" s="4"/>
      <c r="C1" s="4"/>
      <c r="D1" s="4"/>
      <c r="M1" s="5" t="s">
        <v>11</v>
      </c>
    </row>
    <row r="2" spans="1:7" ht="12.75">
      <c r="A2" s="2"/>
      <c r="C2" s="28" t="s">
        <v>15</v>
      </c>
      <c r="E2" s="29"/>
      <c r="F2" s="28" t="s">
        <v>0</v>
      </c>
      <c r="G2" s="5" t="s">
        <v>21</v>
      </c>
    </row>
    <row r="3" spans="1:20" ht="12.75">
      <c r="A3" s="2"/>
      <c r="B3" s="5" t="s">
        <v>1</v>
      </c>
      <c r="E3" s="30" t="s">
        <v>93</v>
      </c>
      <c r="F3" s="5" t="s">
        <v>94</v>
      </c>
      <c r="G3" s="31"/>
      <c r="J3" s="5" t="s">
        <v>8</v>
      </c>
      <c r="M3" s="5" t="s">
        <v>56</v>
      </c>
      <c r="N3" s="5" t="s">
        <v>57</v>
      </c>
      <c r="O3" s="5" t="s">
        <v>60</v>
      </c>
      <c r="Q3" s="5" t="s">
        <v>61</v>
      </c>
      <c r="S3" s="5" t="s">
        <v>91</v>
      </c>
      <c r="T3" s="5" t="s">
        <v>92</v>
      </c>
    </row>
    <row r="4" spans="1:20" ht="19.5" customHeight="1">
      <c r="A4" s="2">
        <f>1+A3</f>
        <v>1</v>
      </c>
      <c r="B4" s="102">
        <f>C4</f>
        <v>21</v>
      </c>
      <c r="C4" s="32">
        <f>base!B23</f>
        <v>21</v>
      </c>
      <c r="E4" s="71">
        <f>M4+N4</f>
        <v>0</v>
      </c>
      <c r="F4" s="73">
        <f>M4</f>
        <v>0</v>
      </c>
      <c r="G4" s="72">
        <f>IF(V13=1,2,0)</f>
        <v>0</v>
      </c>
      <c r="H4" s="72">
        <f>IF(V12=1,2,0)</f>
        <v>0</v>
      </c>
      <c r="I4" s="72">
        <f>IF(V11=1,2,0)</f>
        <v>0</v>
      </c>
      <c r="J4" s="72">
        <f>SUM(G4:I4)</f>
        <v>0</v>
      </c>
      <c r="M4" s="5">
        <f>S11+S12+S13</f>
        <v>0</v>
      </c>
      <c r="N4" s="5">
        <f>T11+T12+T13</f>
        <v>0</v>
      </c>
      <c r="O4" s="33">
        <f>M4-N4</f>
        <v>0</v>
      </c>
      <c r="Q4" s="33">
        <f>S4-T4</f>
        <v>0</v>
      </c>
      <c r="S4" s="5">
        <f>Q11+Q12+Q13</f>
        <v>0</v>
      </c>
      <c r="T4" s="5">
        <f>R11+R12+R13</f>
        <v>0</v>
      </c>
    </row>
    <row r="5" spans="1:20" ht="19.5" customHeight="1">
      <c r="A5" s="2">
        <f>1+A4</f>
        <v>2</v>
      </c>
      <c r="B5" s="102">
        <f>C5</f>
        <v>22</v>
      </c>
      <c r="C5" s="32">
        <f>base!B24</f>
        <v>22</v>
      </c>
      <c r="E5" s="71">
        <f>M5+N5</f>
        <v>0</v>
      </c>
      <c r="F5" s="73">
        <f>M5</f>
        <v>0</v>
      </c>
      <c r="G5" s="72">
        <f>IF(V11=2,2,0)</f>
        <v>0</v>
      </c>
      <c r="H5" s="72">
        <f>IF(V14=1,2,0)</f>
        <v>0</v>
      </c>
      <c r="I5" s="72">
        <f>IF(V15=1,2,0)</f>
        <v>0</v>
      </c>
      <c r="J5" s="72">
        <f>SUM(G5:I5)</f>
        <v>0</v>
      </c>
      <c r="M5" s="5">
        <f>T11+S14+S15</f>
        <v>0</v>
      </c>
      <c r="N5" s="5">
        <f>S11+T14+T15</f>
        <v>0</v>
      </c>
      <c r="O5" s="33">
        <f>M5-N5</f>
        <v>0</v>
      </c>
      <c r="Q5" s="33">
        <f>S5-T5</f>
        <v>0</v>
      </c>
      <c r="S5" s="5">
        <f>R11+Q14+Q15</f>
        <v>0</v>
      </c>
      <c r="T5" s="5">
        <f>Q11+R14+R15</f>
        <v>0</v>
      </c>
    </row>
    <row r="6" spans="1:20" ht="19.5" customHeight="1">
      <c r="A6" s="2">
        <f>1+A5</f>
        <v>3</v>
      </c>
      <c r="B6" s="102">
        <f>C6</f>
        <v>23</v>
      </c>
      <c r="C6" s="32">
        <f>base!B25</f>
        <v>23</v>
      </c>
      <c r="E6" s="71">
        <f>M6+N6</f>
        <v>0</v>
      </c>
      <c r="F6" s="73">
        <f>M6</f>
        <v>0</v>
      </c>
      <c r="G6" s="73">
        <f>IF(V12=2,2,0)</f>
        <v>0</v>
      </c>
      <c r="H6" s="72">
        <f>IF(V14=2,2,0)</f>
        <v>0</v>
      </c>
      <c r="I6" s="72">
        <f>IF(V16=1,2,0)</f>
        <v>0</v>
      </c>
      <c r="J6" s="72">
        <f>SUM(G6:I6)</f>
        <v>0</v>
      </c>
      <c r="M6" s="5">
        <f>T12+T14+S16</f>
        <v>0</v>
      </c>
      <c r="N6" s="5">
        <f>S12+S14+T16</f>
        <v>0</v>
      </c>
      <c r="O6" s="33">
        <f>M6-N6</f>
        <v>0</v>
      </c>
      <c r="Q6" s="33">
        <f>S6-T6</f>
        <v>0</v>
      </c>
      <c r="S6" s="5">
        <f>R12+R14+Q16</f>
        <v>0</v>
      </c>
      <c r="T6" s="5">
        <f>Q12+Q14+R16</f>
        <v>0</v>
      </c>
    </row>
    <row r="7" spans="1:20" ht="19.5" customHeight="1">
      <c r="A7" s="2">
        <f>1+A6</f>
        <v>4</v>
      </c>
      <c r="B7" s="102">
        <f>C7</f>
        <v>24</v>
      </c>
      <c r="C7" s="32">
        <f>base!B26</f>
        <v>24</v>
      </c>
      <c r="E7" s="71">
        <f>M7+N7</f>
        <v>0</v>
      </c>
      <c r="F7" s="73">
        <f>M7</f>
        <v>0</v>
      </c>
      <c r="G7" s="72">
        <f>IF(V16=2,2,0)</f>
        <v>0</v>
      </c>
      <c r="H7" s="72">
        <f>IF(V15=2,2,0)</f>
        <v>0</v>
      </c>
      <c r="I7" s="72">
        <f>IF(V13=2,2,0)</f>
        <v>0</v>
      </c>
      <c r="J7" s="72">
        <f>SUM(G7:I7)</f>
        <v>0</v>
      </c>
      <c r="M7" s="5">
        <f>T13+T15+T16</f>
        <v>0</v>
      </c>
      <c r="N7" s="5">
        <f>S13+S15+S16</f>
        <v>0</v>
      </c>
      <c r="O7" s="33">
        <f>M7-N7</f>
        <v>0</v>
      </c>
      <c r="Q7" s="33">
        <f>S7-T7</f>
        <v>0</v>
      </c>
      <c r="S7" s="5">
        <f>R13+R15+R16</f>
        <v>0</v>
      </c>
      <c r="T7" s="5">
        <f>Q13+Q15+Q16</f>
        <v>0</v>
      </c>
    </row>
    <row r="8" spans="1:10" ht="12.75">
      <c r="A8" s="2"/>
      <c r="E8" s="29"/>
      <c r="G8" s="6"/>
      <c r="H8" s="6"/>
      <c r="I8" s="6"/>
      <c r="J8" s="6"/>
    </row>
    <row r="9" spans="1:5" ht="13.5" thickBot="1">
      <c r="A9" s="2"/>
      <c r="D9" s="34" t="s">
        <v>2</v>
      </c>
      <c r="E9" s="29"/>
    </row>
    <row r="10" spans="1:22" ht="13.5" thickBot="1">
      <c r="A10" s="2"/>
      <c r="D10" s="5" t="s">
        <v>4</v>
      </c>
      <c r="F10" s="35" t="s">
        <v>5</v>
      </c>
      <c r="G10" s="6">
        <f>1+E10</f>
        <v>1</v>
      </c>
      <c r="I10" s="6">
        <f>1+G10</f>
        <v>2</v>
      </c>
      <c r="J10" s="27"/>
      <c r="K10" s="6">
        <f>1+I10</f>
        <v>3</v>
      </c>
      <c r="L10" s="27"/>
      <c r="M10" s="6">
        <f>1+K10</f>
        <v>4</v>
      </c>
      <c r="N10" s="27"/>
      <c r="O10" s="6">
        <f>1+M10</f>
        <v>5</v>
      </c>
      <c r="P10" s="27"/>
      <c r="Q10" s="52" t="s">
        <v>13</v>
      </c>
      <c r="R10" s="53" t="s">
        <v>14</v>
      </c>
      <c r="S10" s="52" t="s">
        <v>6</v>
      </c>
      <c r="T10" s="53" t="s">
        <v>7</v>
      </c>
      <c r="U10" s="54" t="s">
        <v>10</v>
      </c>
      <c r="V10" s="5" t="s">
        <v>39</v>
      </c>
    </row>
    <row r="11" spans="1:23" ht="19.5" customHeight="1">
      <c r="A11" s="2"/>
      <c r="C11" s="36">
        <f aca="true" t="shared" si="0" ref="C11:C16">1+C10</f>
        <v>1</v>
      </c>
      <c r="D11" s="5">
        <f>B4</f>
        <v>21</v>
      </c>
      <c r="E11" s="37" t="s">
        <v>3</v>
      </c>
      <c r="F11" s="5">
        <f>B5</f>
        <v>22</v>
      </c>
      <c r="G11" s="89"/>
      <c r="H11" s="91"/>
      <c r="I11" s="87"/>
      <c r="J11" s="88"/>
      <c r="K11" s="137"/>
      <c r="L11" s="91"/>
      <c r="M11" s="87"/>
      <c r="N11" s="88"/>
      <c r="O11" s="137"/>
      <c r="P11" s="90"/>
      <c r="Q11" s="75">
        <f aca="true" t="shared" si="1" ref="Q11:R16">G11+I11+K11+M11+O11</f>
        <v>0</v>
      </c>
      <c r="R11" s="76">
        <f t="shared" si="1"/>
        <v>0</v>
      </c>
      <c r="S11" s="75">
        <f aca="true" t="shared" si="2" ref="S11:S16">IF(G11&gt;H11,1,0)+IF(I11&gt;J11,1,0)+IF(K11&gt;L11,1,0)+IF(M11&gt;N11,1,0)+IF(O11&gt;P11,1,0)</f>
        <v>0</v>
      </c>
      <c r="T11" s="76">
        <f aca="true" t="shared" si="3" ref="T11:T16">IF(G11&lt;H11,1,0)+IF(I11&lt;J11,1,0)+IF(K11&lt;L11,1,0)+IF(M11&lt;N11,1,0)+IF(O11&lt;P11,1,0)</f>
        <v>0</v>
      </c>
      <c r="U11" s="54">
        <f aca="true" t="shared" si="4" ref="U11:U16">T11+S11</f>
        <v>0</v>
      </c>
      <c r="V11" s="5">
        <f aca="true" t="shared" si="5" ref="V11:V16">IF(AND(T11=0,S11=0),"",IF(S11&gt;T11,1,2))</f>
      </c>
      <c r="W11" s="5">
        <f aca="true" t="shared" si="6" ref="W11:W16">IF(V11="","",IF(V11=1,D11,F11))</f>
      </c>
    </row>
    <row r="12" spans="1:23" ht="19.5" customHeight="1">
      <c r="A12" s="2"/>
      <c r="C12" s="36">
        <f t="shared" si="0"/>
        <v>2</v>
      </c>
      <c r="D12" s="5">
        <f>B4</f>
        <v>21</v>
      </c>
      <c r="E12" s="37" t="s">
        <v>3</v>
      </c>
      <c r="F12" s="35">
        <f>B6</f>
        <v>23</v>
      </c>
      <c r="G12" s="94"/>
      <c r="H12" s="96"/>
      <c r="I12" s="92"/>
      <c r="J12" s="93"/>
      <c r="K12" s="138"/>
      <c r="L12" s="96"/>
      <c r="M12" s="92"/>
      <c r="N12" s="93"/>
      <c r="O12" s="138"/>
      <c r="P12" s="95"/>
      <c r="Q12" s="75">
        <f t="shared" si="1"/>
        <v>0</v>
      </c>
      <c r="R12" s="76">
        <f t="shared" si="1"/>
        <v>0</v>
      </c>
      <c r="S12" s="75">
        <f t="shared" si="2"/>
        <v>0</v>
      </c>
      <c r="T12" s="76">
        <f t="shared" si="3"/>
        <v>0</v>
      </c>
      <c r="U12" s="54">
        <f t="shared" si="4"/>
        <v>0</v>
      </c>
      <c r="V12" s="5">
        <f t="shared" si="5"/>
      </c>
      <c r="W12" s="5">
        <f t="shared" si="6"/>
      </c>
    </row>
    <row r="13" spans="1:23" ht="19.5" customHeight="1">
      <c r="A13" s="2"/>
      <c r="C13" s="36">
        <f t="shared" si="0"/>
        <v>3</v>
      </c>
      <c r="D13" s="5">
        <f>B4</f>
        <v>21</v>
      </c>
      <c r="E13" s="37" t="s">
        <v>3</v>
      </c>
      <c r="F13" s="5">
        <f>B7</f>
        <v>24</v>
      </c>
      <c r="G13" s="94"/>
      <c r="H13" s="96"/>
      <c r="I13" s="92"/>
      <c r="J13" s="93"/>
      <c r="K13" s="138"/>
      <c r="L13" s="96"/>
      <c r="M13" s="92"/>
      <c r="N13" s="93"/>
      <c r="O13" s="138"/>
      <c r="P13" s="95"/>
      <c r="Q13" s="75">
        <f t="shared" si="1"/>
        <v>0</v>
      </c>
      <c r="R13" s="76">
        <f t="shared" si="1"/>
        <v>0</v>
      </c>
      <c r="S13" s="75">
        <f t="shared" si="2"/>
        <v>0</v>
      </c>
      <c r="T13" s="76">
        <f t="shared" si="3"/>
        <v>0</v>
      </c>
      <c r="U13" s="54">
        <f t="shared" si="4"/>
        <v>0</v>
      </c>
      <c r="V13" s="5">
        <f t="shared" si="5"/>
      </c>
      <c r="W13" s="5">
        <f t="shared" si="6"/>
      </c>
    </row>
    <row r="14" spans="1:23" ht="19.5" customHeight="1">
      <c r="A14" s="2"/>
      <c r="C14" s="36">
        <f t="shared" si="0"/>
        <v>4</v>
      </c>
      <c r="D14" s="5">
        <f>B5</f>
        <v>22</v>
      </c>
      <c r="E14" s="37" t="s">
        <v>3</v>
      </c>
      <c r="F14" s="5">
        <f>F12</f>
        <v>23</v>
      </c>
      <c r="G14" s="94"/>
      <c r="H14" s="96"/>
      <c r="I14" s="92"/>
      <c r="J14" s="93"/>
      <c r="K14" s="138"/>
      <c r="L14" s="96"/>
      <c r="M14" s="92"/>
      <c r="N14" s="93"/>
      <c r="O14" s="138"/>
      <c r="P14" s="95"/>
      <c r="Q14" s="75">
        <f t="shared" si="1"/>
        <v>0</v>
      </c>
      <c r="R14" s="76">
        <f t="shared" si="1"/>
        <v>0</v>
      </c>
      <c r="S14" s="75">
        <f t="shared" si="2"/>
        <v>0</v>
      </c>
      <c r="T14" s="76">
        <f t="shared" si="3"/>
        <v>0</v>
      </c>
      <c r="U14" s="54">
        <f t="shared" si="4"/>
        <v>0</v>
      </c>
      <c r="V14" s="5">
        <f t="shared" si="5"/>
      </c>
      <c r="W14" s="5">
        <f t="shared" si="6"/>
      </c>
    </row>
    <row r="15" spans="1:23" ht="19.5" customHeight="1">
      <c r="A15" s="2"/>
      <c r="C15" s="36">
        <f t="shared" si="0"/>
        <v>5</v>
      </c>
      <c r="D15" s="5">
        <f>B5</f>
        <v>22</v>
      </c>
      <c r="E15" s="37" t="s">
        <v>3</v>
      </c>
      <c r="F15" s="5">
        <f>B7</f>
        <v>24</v>
      </c>
      <c r="G15" s="94"/>
      <c r="H15" s="96"/>
      <c r="I15" s="92"/>
      <c r="J15" s="93"/>
      <c r="K15" s="138"/>
      <c r="L15" s="96"/>
      <c r="M15" s="92"/>
      <c r="N15" s="93"/>
      <c r="O15" s="138"/>
      <c r="P15" s="95"/>
      <c r="Q15" s="75">
        <f t="shared" si="1"/>
        <v>0</v>
      </c>
      <c r="R15" s="76">
        <f t="shared" si="1"/>
        <v>0</v>
      </c>
      <c r="S15" s="75">
        <f t="shared" si="2"/>
        <v>0</v>
      </c>
      <c r="T15" s="76">
        <f t="shared" si="3"/>
        <v>0</v>
      </c>
      <c r="U15" s="54">
        <f t="shared" si="4"/>
        <v>0</v>
      </c>
      <c r="V15" s="5">
        <f t="shared" si="5"/>
      </c>
      <c r="W15" s="5">
        <f t="shared" si="6"/>
      </c>
    </row>
    <row r="16" spans="1:23" ht="19.5" customHeight="1" thickBot="1">
      <c r="A16" s="2"/>
      <c r="C16" s="36">
        <f t="shared" si="0"/>
        <v>6</v>
      </c>
      <c r="D16" s="5">
        <f>B6</f>
        <v>23</v>
      </c>
      <c r="E16" s="37" t="s">
        <v>3</v>
      </c>
      <c r="F16" s="5">
        <f>B7</f>
        <v>24</v>
      </c>
      <c r="G16" s="99"/>
      <c r="H16" s="101"/>
      <c r="I16" s="97"/>
      <c r="J16" s="98"/>
      <c r="K16" s="139"/>
      <c r="L16" s="101"/>
      <c r="M16" s="97"/>
      <c r="N16" s="98"/>
      <c r="O16" s="139"/>
      <c r="P16" s="100"/>
      <c r="Q16" s="77">
        <f t="shared" si="1"/>
        <v>0</v>
      </c>
      <c r="R16" s="78">
        <f t="shared" si="1"/>
        <v>0</v>
      </c>
      <c r="S16" s="77">
        <f t="shared" si="2"/>
        <v>0</v>
      </c>
      <c r="T16" s="78">
        <f t="shared" si="3"/>
        <v>0</v>
      </c>
      <c r="U16" s="54">
        <f t="shared" si="4"/>
        <v>0</v>
      </c>
      <c r="V16" s="5">
        <f t="shared" si="5"/>
      </c>
      <c r="W16" s="5">
        <f t="shared" si="6"/>
      </c>
    </row>
    <row r="17" spans="1:3" ht="12.75">
      <c r="A17" s="2"/>
      <c r="C17" s="38"/>
    </row>
    <row r="18" spans="1:21" ht="12.75">
      <c r="A18" s="2"/>
      <c r="R18" s="79" t="s">
        <v>12</v>
      </c>
      <c r="S18" s="33">
        <f>SUM(S11:S16)</f>
        <v>0</v>
      </c>
      <c r="T18" s="33">
        <f>SUM(T11:T16)</f>
        <v>0</v>
      </c>
      <c r="U18" s="33">
        <f>SUM(U11:U16)</f>
        <v>0</v>
      </c>
    </row>
    <row r="19" spans="1:10" ht="12.75">
      <c r="A19" s="2"/>
      <c r="B19" s="5">
        <f>1+B18</f>
        <v>1</v>
      </c>
      <c r="C19" s="7"/>
      <c r="D19" s="8"/>
      <c r="E19" s="9"/>
      <c r="F19" s="9"/>
      <c r="G19" s="9"/>
      <c r="H19" s="9"/>
      <c r="I19" s="9"/>
      <c r="J19" s="9"/>
    </row>
    <row r="20" spans="2:10" ht="12.75">
      <c r="B20" s="5">
        <f>1+B19</f>
        <v>2</v>
      </c>
      <c r="C20" s="5"/>
      <c r="F20" s="6"/>
      <c r="G20" s="6"/>
      <c r="H20" s="6"/>
      <c r="I20" s="6"/>
      <c r="J20" s="6"/>
    </row>
    <row r="21" spans="2:10" ht="12.75">
      <c r="B21" s="5">
        <f>1+B20</f>
        <v>3</v>
      </c>
      <c r="C21" s="8"/>
      <c r="D21" s="8"/>
      <c r="E21" s="9"/>
      <c r="F21" s="9"/>
      <c r="G21" s="9"/>
      <c r="H21" s="9"/>
      <c r="I21" s="9"/>
      <c r="J21" s="10"/>
    </row>
    <row r="22" spans="2:10" ht="12.75">
      <c r="B22" s="5">
        <f>1+B21</f>
        <v>4</v>
      </c>
      <c r="C22" s="8"/>
      <c r="D22" s="8"/>
      <c r="E22" s="9"/>
      <c r="F22" s="9"/>
      <c r="G22" s="9"/>
      <c r="H22" s="9"/>
      <c r="I22" s="9"/>
      <c r="J22" s="10"/>
    </row>
    <row r="23" spans="3:10" ht="12.75">
      <c r="C23" s="5"/>
      <c r="E23" s="5"/>
      <c r="H23" s="5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7" ht="12.75">
      <c r="J27" s="27"/>
    </row>
    <row r="30" ht="12.75">
      <c r="C30" s="39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3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torfab94</dc:creator>
  <cp:keywords/>
  <dc:description/>
  <cp:lastModifiedBy>torant61</cp:lastModifiedBy>
  <cp:lastPrinted>2016-04-01T21:30:34Z</cp:lastPrinted>
  <dcterms:created xsi:type="dcterms:W3CDTF">2006-12-04T20:19:28Z</dcterms:created>
  <dcterms:modified xsi:type="dcterms:W3CDTF">2016-04-01T22:25:57Z</dcterms:modified>
  <cp:category/>
  <cp:version/>
  <cp:contentType/>
  <cp:contentStatus/>
</cp:coreProperties>
</file>